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showInkAnnotation="0" codeName="DieseArbeitsmappe"/>
  <xr:revisionPtr revIDLastSave="0" documentId="13_ncr:1_{D7E3C407-2856-4D4A-876E-CC7AC0AD402F}" xr6:coauthVersionLast="47" xr6:coauthVersionMax="47" xr10:uidLastSave="{00000000-0000-0000-0000-000000000000}"/>
  <bookViews>
    <workbookView xWindow="-110" yWindow="-110" windowWidth="19420" windowHeight="11500" tabRatio="722" xr2:uid="{00000000-000D-0000-FFFF-FFFF00000000}"/>
  </bookViews>
  <sheets>
    <sheet name="A Versorgte Gebiete - Coverage" sheetId="4" r:id="rId1"/>
    <sheet name="B Geschwindigkeitskategorien" sheetId="7" r:id="rId2"/>
    <sheet name="C Versorgte Gebiete - Dienst" sheetId="6" r:id="rId3"/>
    <sheet name="Codierung+Check" sheetId="8" r:id="rId4"/>
    <sheet name="Tab Anwendungsfälle" sheetId="10" r:id="rId5"/>
    <sheet name="Abb FTTx vs. Technologie" sheetId="9" r:id="rId6"/>
    <sheet name="FTTH Codes" sheetId="11" r:id="rId7"/>
  </sheets>
  <definedNames>
    <definedName name="_xlnm.Print_Area" localSheetId="0">'A Versorgte Gebiete - Coverage'!$A$1:$AB$102</definedName>
    <definedName name="_xlnm.Print_Area" localSheetId="5">'Abb FTTx vs. Technologie'!$C$3:$N$31</definedName>
    <definedName name="_xlnm.Print_Area" localSheetId="2">'C Versorgte Gebiete - Dienst'!$B$1:$I$18</definedName>
    <definedName name="_xlnm.Print_Area" localSheetId="6">'FTTH Codes'!$B$2:$I$23</definedName>
    <definedName name="_xlnm.Print_Area" localSheetId="4">'Tab Anwendungsfälle'!$C$2:$F$70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4" l="1"/>
  <c r="D118" i="4" s="1"/>
  <c r="H110" i="4"/>
  <c r="D111" i="4" s="1"/>
  <c r="D86" i="4"/>
  <c r="H81" i="4"/>
  <c r="D91" i="4" s="1"/>
  <c r="H82" i="4"/>
  <c r="R18" i="7"/>
  <c r="N9" i="7"/>
  <c r="N10" i="7" s="1"/>
  <c r="N11" i="7" s="1"/>
  <c r="N12" i="7" s="1"/>
  <c r="N13" i="7" s="1"/>
  <c r="N14" i="7" s="1"/>
  <c r="N15" i="7" s="1"/>
  <c r="N16" i="7" s="1"/>
  <c r="N17" i="7" s="1"/>
  <c r="N18" i="7" s="1"/>
  <c r="N21" i="7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20" i="7"/>
  <c r="N35" i="7"/>
  <c r="N36" i="7" s="1"/>
  <c r="N37" i="7" s="1"/>
  <c r="N38" i="7" s="1"/>
  <c r="N39" i="7" s="1"/>
  <c r="N40" i="7" s="1"/>
  <c r="N41" i="7" s="1"/>
  <c r="N42" i="7" s="1"/>
  <c r="N43" i="7" s="1"/>
  <c r="N44" i="7" s="1"/>
  <c r="N45" i="7" s="1"/>
  <c r="N46" i="7" s="1"/>
  <c r="R19" i="7" s="1"/>
  <c r="D113" i="4" l="1"/>
  <c r="D112" i="4"/>
  <c r="D114" i="4"/>
  <c r="D115" i="4"/>
  <c r="D116" i="4"/>
  <c r="D117" i="4"/>
  <c r="D69" i="10"/>
  <c r="E69" i="10" s="1"/>
  <c r="C145" i="8"/>
  <c r="C206" i="8" s="1"/>
  <c r="D58" i="7"/>
  <c r="D98" i="4"/>
  <c r="D97" i="4"/>
  <c r="G9" i="8" l="1"/>
  <c r="E47" i="6" l="1"/>
  <c r="E48" i="6"/>
  <c r="E46" i="6"/>
  <c r="E49" i="6"/>
  <c r="E43" i="6"/>
  <c r="E44" i="6"/>
  <c r="E45" i="6"/>
  <c r="E42" i="6"/>
  <c r="E30" i="6"/>
  <c r="E31" i="6"/>
  <c r="E32" i="6"/>
  <c r="E33" i="6"/>
  <c r="E29" i="6"/>
  <c r="N20" i="11" l="1"/>
  <c r="K23" i="11"/>
  <c r="H16" i="11"/>
  <c r="H13" i="11"/>
  <c r="K10" i="11"/>
  <c r="D27" i="4" l="1"/>
  <c r="D36" i="7" l="1"/>
  <c r="D36" i="10" s="1"/>
  <c r="E36" i="10" s="1"/>
  <c r="C122" i="8" l="1"/>
  <c r="C184" i="8" s="1"/>
  <c r="D38" i="4"/>
  <c r="D37" i="4"/>
  <c r="D35" i="4"/>
  <c r="C32" i="10" s="1"/>
  <c r="D28" i="4"/>
  <c r="C76" i="8" l="1"/>
  <c r="C34" i="10"/>
  <c r="C77" i="8"/>
  <c r="C35" i="10"/>
  <c r="D59" i="7"/>
  <c r="C146" i="8" s="1"/>
  <c r="C207" i="8" s="1"/>
  <c r="D70" i="10" l="1"/>
  <c r="E70" i="10" s="1"/>
  <c r="D47" i="7" l="1"/>
  <c r="C134" i="8" l="1"/>
  <c r="C130" i="8"/>
  <c r="C192" i="8" s="1"/>
  <c r="D60" i="10"/>
  <c r="E60" i="10" s="1"/>
  <c r="D67" i="7" l="1"/>
  <c r="C152" i="8" s="1"/>
  <c r="C213" i="8" s="1"/>
  <c r="D83" i="4" l="1"/>
  <c r="D82" i="4"/>
  <c r="D81" i="4"/>
  <c r="D80" i="4"/>
  <c r="D79" i="4"/>
  <c r="D78" i="4"/>
  <c r="D77" i="4"/>
  <c r="D76" i="4"/>
  <c r="D75" i="4"/>
  <c r="D21" i="4"/>
  <c r="C18" i="10" s="1"/>
  <c r="D18" i="4"/>
  <c r="C57" i="8" s="1"/>
  <c r="D15" i="4"/>
  <c r="C54" i="8" s="1"/>
  <c r="C60" i="8" l="1"/>
  <c r="C12" i="10"/>
  <c r="C15" i="10"/>
  <c r="D29" i="4"/>
  <c r="D25" i="4"/>
  <c r="C22" i="10" l="1"/>
  <c r="C23" i="10"/>
  <c r="E9" i="8"/>
  <c r="D89" i="4"/>
  <c r="D88" i="4"/>
  <c r="D87" i="4"/>
  <c r="D85" i="4"/>
  <c r="C25" i="10" l="1"/>
  <c r="C26" i="10"/>
  <c r="D26" i="4"/>
  <c r="C24" i="10" s="1"/>
  <c r="D100" i="4" l="1"/>
  <c r="D42" i="4" l="1"/>
  <c r="D38" i="7" l="1"/>
  <c r="D38" i="10" s="1"/>
  <c r="E38" i="10" s="1"/>
  <c r="D41" i="4"/>
  <c r="C38" i="10" s="1"/>
  <c r="D46" i="7" l="1"/>
  <c r="D57" i="10" s="1"/>
  <c r="E57" i="10" s="1"/>
  <c r="C133" i="8" l="1"/>
  <c r="C195" i="8" s="1"/>
  <c r="C124" i="8"/>
  <c r="C186" i="8" s="1"/>
  <c r="C80" i="8"/>
  <c r="I31" i="8"/>
  <c r="I30" i="8"/>
  <c r="I17" i="8"/>
  <c r="I16" i="8"/>
  <c r="I15" i="8"/>
  <c r="I14" i="8"/>
  <c r="H64" i="7"/>
  <c r="D33" i="7" s="1"/>
  <c r="H63" i="7"/>
  <c r="D32" i="7" s="1"/>
  <c r="H12" i="7"/>
  <c r="D49" i="7" s="1"/>
  <c r="D59" i="10" s="1"/>
  <c r="E59" i="10" s="1"/>
  <c r="H11" i="7"/>
  <c r="D48" i="7" s="1"/>
  <c r="D58" i="10" s="1"/>
  <c r="E58" i="10" s="1"/>
  <c r="H10" i="7"/>
  <c r="D13" i="7" s="1"/>
  <c r="H9" i="7"/>
  <c r="C118" i="8" l="1"/>
  <c r="C180" i="8" s="1"/>
  <c r="D32" i="10"/>
  <c r="E32" i="10" s="1"/>
  <c r="C119" i="8"/>
  <c r="C181" i="8" s="1"/>
  <c r="D33" i="10"/>
  <c r="E33" i="10" s="1"/>
  <c r="I9" i="8"/>
  <c r="D21" i="7"/>
  <c r="D18" i="7"/>
  <c r="D15" i="7"/>
  <c r="C135" i="8"/>
  <c r="C196" i="8" s="1"/>
  <c r="C136" i="8"/>
  <c r="C197" i="8" s="1"/>
  <c r="D96" i="4"/>
  <c r="D94" i="4"/>
  <c r="D92" i="4"/>
  <c r="D95" i="4"/>
  <c r="D93" i="4"/>
  <c r="D72" i="4"/>
  <c r="D69" i="4"/>
  <c r="D33" i="4"/>
  <c r="D31" i="4"/>
  <c r="D36" i="4"/>
  <c r="C33" i="10" s="1"/>
  <c r="D34" i="4"/>
  <c r="D32" i="4"/>
  <c r="D35" i="7"/>
  <c r="D31" i="7"/>
  <c r="D29" i="7"/>
  <c r="D34" i="7"/>
  <c r="D30" i="7"/>
  <c r="D28" i="7"/>
  <c r="D12" i="10" l="1"/>
  <c r="E12" i="10" s="1"/>
  <c r="C101" i="8"/>
  <c r="C163" i="8" s="1"/>
  <c r="D15" i="10"/>
  <c r="E15" i="10" s="1"/>
  <c r="C104" i="8"/>
  <c r="C166" i="8" s="1"/>
  <c r="C107" i="8"/>
  <c r="C169" i="8" s="1"/>
  <c r="D18" i="10"/>
  <c r="E18" i="10" s="1"/>
  <c r="D34" i="10"/>
  <c r="E34" i="10" s="1"/>
  <c r="C120" i="8"/>
  <c r="C182" i="8" s="1"/>
  <c r="C115" i="8"/>
  <c r="C177" i="8" s="1"/>
  <c r="D29" i="10"/>
  <c r="E29" i="10" s="1"/>
  <c r="C73" i="8"/>
  <c r="C31" i="10"/>
  <c r="C74" i="8"/>
  <c r="D28" i="10"/>
  <c r="E28" i="10" s="1"/>
  <c r="C114" i="8"/>
  <c r="C176" i="8" s="1"/>
  <c r="C117" i="8"/>
  <c r="C179" i="8" s="1"/>
  <c r="D31" i="10"/>
  <c r="E31" i="10" s="1"/>
  <c r="C75" i="8"/>
  <c r="C121" i="8"/>
  <c r="C183" i="8" s="1"/>
  <c r="D35" i="10"/>
  <c r="E35" i="10" s="1"/>
  <c r="C28" i="10"/>
  <c r="C70" i="8"/>
  <c r="D30" i="10"/>
  <c r="E30" i="10" s="1"/>
  <c r="C116" i="8"/>
  <c r="C178" i="8" s="1"/>
  <c r="C71" i="8"/>
  <c r="C29" i="10"/>
  <c r="C30" i="10"/>
  <c r="C72" i="8"/>
  <c r="C39" i="10" l="1"/>
  <c r="C81" i="8"/>
  <c r="D57" i="7"/>
  <c r="D68" i="10" s="1"/>
  <c r="E68" i="10" s="1"/>
  <c r="D53" i="7"/>
  <c r="D51" i="7"/>
  <c r="D65" i="7"/>
  <c r="D64" i="7"/>
  <c r="D56" i="7"/>
  <c r="D55" i="7"/>
  <c r="D54" i="7"/>
  <c r="D43" i="7"/>
  <c r="D43" i="10" s="1"/>
  <c r="D42" i="7"/>
  <c r="D41" i="7"/>
  <c r="D39" i="7"/>
  <c r="D26" i="7"/>
  <c r="D25" i="7"/>
  <c r="D23" i="7"/>
  <c r="D22" i="7"/>
  <c r="D20" i="7"/>
  <c r="D19" i="7"/>
  <c r="D17" i="7"/>
  <c r="D16" i="7"/>
  <c r="D12" i="7"/>
  <c r="D11" i="7"/>
  <c r="D10" i="7"/>
  <c r="D9" i="7"/>
  <c r="D101" i="4"/>
  <c r="D73" i="4"/>
  <c r="D71" i="4"/>
  <c r="D70" i="4"/>
  <c r="D59" i="4"/>
  <c r="D58" i="4"/>
  <c r="D57" i="4"/>
  <c r="D56" i="4"/>
  <c r="D55" i="4"/>
  <c r="D54" i="4"/>
  <c r="D53" i="4"/>
  <c r="D52" i="4"/>
  <c r="D23" i="4"/>
  <c r="D22" i="4"/>
  <c r="D20" i="4"/>
  <c r="D19" i="4"/>
  <c r="D17" i="4"/>
  <c r="D16" i="4"/>
  <c r="D13" i="4"/>
  <c r="D12" i="4"/>
  <c r="D11" i="4"/>
  <c r="D10" i="4"/>
  <c r="D9" i="4"/>
  <c r="D67" i="10" l="1"/>
  <c r="E67" i="10" s="1"/>
  <c r="C143" i="8"/>
  <c r="C204" i="8" s="1"/>
  <c r="C144" i="8"/>
  <c r="C205" i="8" s="1"/>
  <c r="D65" i="10"/>
  <c r="E65" i="10" s="1"/>
  <c r="C141" i="8"/>
  <c r="C202" i="8" s="1"/>
  <c r="D66" i="10"/>
  <c r="E66" i="10" s="1"/>
  <c r="C142" i="8"/>
  <c r="C203" i="8" s="1"/>
  <c r="D64" i="10"/>
  <c r="E64" i="10" s="1"/>
  <c r="C140" i="8"/>
  <c r="C201" i="8" s="1"/>
  <c r="C49" i="10"/>
  <c r="C87" i="8"/>
  <c r="C6" i="10"/>
  <c r="C48" i="8"/>
  <c r="C10" i="10"/>
  <c r="C52" i="8"/>
  <c r="C17" i="10"/>
  <c r="C59" i="8"/>
  <c r="C86" i="8"/>
  <c r="C48" i="10"/>
  <c r="C90" i="8"/>
  <c r="C52" i="10"/>
  <c r="D9" i="10"/>
  <c r="E9" i="10" s="1"/>
  <c r="C98" i="8"/>
  <c r="C160" i="8" s="1"/>
  <c r="D16" i="10"/>
  <c r="E16" i="10" s="1"/>
  <c r="C105" i="8"/>
  <c r="C167" i="8" s="1"/>
  <c r="D25" i="10"/>
  <c r="E25" i="10" s="1"/>
  <c r="C111" i="8"/>
  <c r="C173" i="8" s="1"/>
  <c r="D42" i="10"/>
  <c r="E42" i="10" s="1"/>
  <c r="C128" i="8"/>
  <c r="C190" i="8" s="1"/>
  <c r="D6" i="10"/>
  <c r="E6" i="10" s="1"/>
  <c r="C95" i="8"/>
  <c r="D10" i="10"/>
  <c r="E10" i="10" s="1"/>
  <c r="C99" i="8"/>
  <c r="C161" i="8" s="1"/>
  <c r="D17" i="10"/>
  <c r="E17" i="10" s="1"/>
  <c r="C106" i="8"/>
  <c r="C168" i="8" s="1"/>
  <c r="D26" i="10"/>
  <c r="E26" i="10" s="1"/>
  <c r="C112" i="8"/>
  <c r="C174" i="8" s="1"/>
  <c r="E43" i="10"/>
  <c r="C129" i="8"/>
  <c r="C191" i="8" s="1"/>
  <c r="D53" i="10"/>
  <c r="E53" i="10" s="1"/>
  <c r="C149" i="8"/>
  <c r="C210" i="8" s="1"/>
  <c r="C7" i="10"/>
  <c r="C49" i="8"/>
  <c r="C45" i="10"/>
  <c r="C83" i="8"/>
  <c r="C8" i="10"/>
  <c r="C50" i="8"/>
  <c r="C14" i="10"/>
  <c r="C56" i="8"/>
  <c r="C20" i="10"/>
  <c r="C62" i="8"/>
  <c r="C84" i="8"/>
  <c r="C46" i="10"/>
  <c r="C88" i="8"/>
  <c r="C50" i="10"/>
  <c r="D7" i="10"/>
  <c r="E7" i="10" s="1"/>
  <c r="C96" i="8"/>
  <c r="C158" i="8" s="1"/>
  <c r="D13" i="10"/>
  <c r="E13" i="10" s="1"/>
  <c r="C102" i="8"/>
  <c r="C164" i="8" s="1"/>
  <c r="D19" i="10"/>
  <c r="E19" i="10" s="1"/>
  <c r="C108" i="8"/>
  <c r="C170" i="8" s="1"/>
  <c r="D39" i="10"/>
  <c r="E39" i="10" s="1"/>
  <c r="C125" i="8"/>
  <c r="C187" i="8" s="1"/>
  <c r="C150" i="8"/>
  <c r="C211" i="8" s="1"/>
  <c r="D54" i="10"/>
  <c r="E54" i="10" s="1"/>
  <c r="C13" i="10"/>
  <c r="C55" i="8"/>
  <c r="C19" i="10"/>
  <c r="C61" i="8"/>
  <c r="C9" i="10"/>
  <c r="C51" i="8"/>
  <c r="C16" i="10"/>
  <c r="C58" i="8"/>
  <c r="C47" i="10"/>
  <c r="C85" i="8"/>
  <c r="C51" i="10"/>
  <c r="C89" i="8"/>
  <c r="D8" i="10"/>
  <c r="E8" i="10" s="1"/>
  <c r="C97" i="8"/>
  <c r="C159" i="8" s="1"/>
  <c r="D14" i="10"/>
  <c r="E14" i="10" s="1"/>
  <c r="C103" i="8"/>
  <c r="C165" i="8" s="1"/>
  <c r="D20" i="10"/>
  <c r="E20" i="10" s="1"/>
  <c r="C109" i="8"/>
  <c r="C171" i="8" s="1"/>
  <c r="D41" i="10"/>
  <c r="E41" i="10" s="1"/>
  <c r="C127" i="8"/>
  <c r="C189" i="8" s="1"/>
  <c r="D62" i="10"/>
  <c r="E62" i="10" s="1"/>
  <c r="C138" i="8"/>
  <c r="C199" i="8" s="1"/>
  <c r="M5" i="8"/>
  <c r="N5" i="8" s="1"/>
  <c r="K5" i="8"/>
  <c r="I5" i="8"/>
  <c r="G5" i="8"/>
  <c r="C157" i="8" l="1"/>
  <c r="A5" i="8"/>
  <c r="P5" i="8" s="1"/>
  <c r="E40" i="8"/>
  <c r="M9" i="8" l="1"/>
  <c r="F5" i="8"/>
  <c r="L5" i="8"/>
  <c r="M40" i="8"/>
  <c r="K40" i="8"/>
  <c r="J5" i="8"/>
  <c r="H5" i="8"/>
  <c r="I40" i="8"/>
  <c r="G40" i="8"/>
  <c r="K9" i="8"/>
  <c r="C40" i="8" l="1"/>
  <c r="A40" i="8" s="1"/>
  <c r="C9" i="8"/>
  <c r="A9" i="8" s="1"/>
</calcChain>
</file>

<file path=xl/sharedStrings.xml><?xml version="1.0" encoding="utf-8"?>
<sst xmlns="http://schemas.openxmlformats.org/spreadsheetml/2006/main" count="900" uniqueCount="350">
  <si>
    <t>Download</t>
  </si>
  <si>
    <t>Upload</t>
  </si>
  <si>
    <t>MIN</t>
  </si>
  <si>
    <t>MAX</t>
  </si>
  <si>
    <t>Technologie</t>
  </si>
  <si>
    <t>Festnetz</t>
  </si>
  <si>
    <t>Hybrid-Dienst</t>
  </si>
  <si>
    <t>DSL über eigene Leitung</t>
  </si>
  <si>
    <t>DSL über entbündelte Leitung</t>
  </si>
  <si>
    <t>Kabelmodem/Koaxialkabel</t>
  </si>
  <si>
    <t>Fixed Wireless Access</t>
  </si>
  <si>
    <t>Sonstige</t>
  </si>
  <si>
    <t>GSM (2G)</t>
  </si>
  <si>
    <t>UMTS (3G)</t>
  </si>
  <si>
    <t>LTE (4G)</t>
  </si>
  <si>
    <t>NR (5G)</t>
  </si>
  <si>
    <t>AVG</t>
  </si>
  <si>
    <t>Netz</t>
  </si>
  <si>
    <t>Mobilnetz</t>
  </si>
  <si>
    <t>Abfrage Werte</t>
  </si>
  <si>
    <t>Versorgte Gebiete (Coverage)</t>
  </si>
  <si>
    <t>Produkt_fuer</t>
  </si>
  <si>
    <t>Privatkunden</t>
  </si>
  <si>
    <t>Geschäftskunden</t>
  </si>
  <si>
    <t xml:space="preserve">Anzahl der aktiven Anschlüsse </t>
  </si>
  <si>
    <t>WLAN-Modem, Cube</t>
  </si>
  <si>
    <t>Verkehrsrichtung</t>
  </si>
  <si>
    <t>&lt; 1 Mbit/s,</t>
  </si>
  <si>
    <t>≥ 1 Mit/s bis &lt; 2 Mbit/s,</t>
  </si>
  <si>
    <t>≥ 2 Mbit/s bis &lt; 10 Mbit/s</t>
  </si>
  <si>
    <t>≥ 10 Mbit/s bis &lt; 30 Mbit/s</t>
  </si>
  <si>
    <t>≥ 30 Mbit/s bis &lt; 50 Mbit/s</t>
  </si>
  <si>
    <t>≥ 50 Mbit/s bis &lt; 75 Mbit/s</t>
  </si>
  <si>
    <t>≥ 75 Mbit/s bis &lt; 100 Mbit/s</t>
  </si>
  <si>
    <t>≥ 100 Mbit/s bis &lt; 150 Mbit/s</t>
  </si>
  <si>
    <t>≥ 150 Mbit/s bis &lt; 300 Mbit/s</t>
  </si>
  <si>
    <t>≥ 300 Mbit/s bis &lt; 1 Gbit/s</t>
  </si>
  <si>
    <t>≥ 1 Gbit/s</t>
  </si>
  <si>
    <t>&lt; 0,5 Mbit/s</t>
  </si>
  <si>
    <t>≥ 0,5 Mbit/s bis &lt; 1 Mbit/s</t>
  </si>
  <si>
    <t>≥ 1 Mbit/s bis &lt; 2 Mbit/s</t>
  </si>
  <si>
    <t>≥ 2 Mbit/s bis &lt; 3 Mbit/s</t>
  </si>
  <si>
    <t>≥ 3 Mbit/s bis &lt; 5 Mbit/s</t>
  </si>
  <si>
    <t>≥ 5 Mbit/s bis &lt; 10 Mbit/s</t>
  </si>
  <si>
    <t>≥ 10 Mbit/s bis &lt; 20 Mbit/s</t>
  </si>
  <si>
    <t>≥ 20 Mbit/s bis &lt; 30 Mbit/s</t>
  </si>
  <si>
    <t>≥ 30 Mbit/s bis &lt; 40 Mbit/s</t>
  </si>
  <si>
    <t>≥ 40 Mbit/s bis &lt; 100 Mbit/s</t>
  </si>
  <si>
    <t>Festnetz eigene Infrastruktur</t>
  </si>
  <si>
    <t>Open Access aktiv</t>
  </si>
  <si>
    <t>DOCSIS 3.0</t>
  </si>
  <si>
    <t>DOCSIS 3.1</t>
  </si>
  <si>
    <t>DOCSIS 1.0 und 2.0</t>
  </si>
  <si>
    <t>WiMAX</t>
  </si>
  <si>
    <t>WLAN</t>
  </si>
  <si>
    <t>Geographie</t>
  </si>
  <si>
    <t>Bundesland ID</t>
  </si>
  <si>
    <t>Gemeinde ID</t>
  </si>
  <si>
    <t>Festnetz über Vorleistung</t>
  </si>
  <si>
    <t>Kategorie</t>
  </si>
  <si>
    <t>FTTH über Open Acces passiv</t>
  </si>
  <si>
    <t>FTTH über eigene Leitung</t>
  </si>
  <si>
    <t>Festnetz, Hybrid-Dienst und Mobilfunknetz (WLAN-Modem, Cube)</t>
  </si>
  <si>
    <t>maximale Geschwindigkeit</t>
  </si>
  <si>
    <t>geschätzte maximale Geschwindigkeit</t>
  </si>
  <si>
    <t>geplante maximale Geschwindigkeit</t>
  </si>
  <si>
    <t>normalerweise zur Verfügung stehende Geschwindigkeit</t>
  </si>
  <si>
    <t>Beworbene Geschwindigkeit</t>
  </si>
  <si>
    <t>Geschwindigkeit</t>
  </si>
  <si>
    <t>Aktive Anschlüsse nach Geschwindigkeitskategorien (Nachfrage)</t>
  </si>
  <si>
    <t>Q25</t>
  </si>
  <si>
    <t>Datum</t>
  </si>
  <si>
    <t>Code</t>
  </si>
  <si>
    <t>[Long Integer]</t>
  </si>
  <si>
    <t>[Integer]</t>
  </si>
  <si>
    <t>1. Stelle [E]</t>
  </si>
  <si>
    <t>3. + 2 . Stelle [HZ]</t>
  </si>
  <si>
    <t>4. Stelle [T]</t>
  </si>
  <si>
    <t>[String]</t>
  </si>
  <si>
    <t>[Datum]</t>
  </si>
  <si>
    <t>01</t>
  </si>
  <si>
    <t>[Float 2 Nachkommastellen]</t>
  </si>
  <si>
    <t>FTTB</t>
  </si>
  <si>
    <t>FTTH</t>
  </si>
  <si>
    <t>HVT/CO</t>
  </si>
  <si>
    <t>5. Stelle [ZT]</t>
  </si>
  <si>
    <t>Kupfer TASL</t>
  </si>
  <si>
    <t>*) Anbindung der für die Rasterzelle zuständigen Basisistation</t>
  </si>
  <si>
    <t>Fibre</t>
  </si>
  <si>
    <t>NICHT anwendbar</t>
  </si>
  <si>
    <t>DSL</t>
  </si>
  <si>
    <t>phys. ULL</t>
  </si>
  <si>
    <t>Vertragliche bzw. selbstauferlegte Einschränkung</t>
  </si>
  <si>
    <t>Jahr</t>
  </si>
  <si>
    <t>Planungjahr</t>
  </si>
  <si>
    <t>4G/5G (z.B. lokale 3,4-3,8 GHz)</t>
  </si>
  <si>
    <t>FTTC/Fibre-Node</t>
  </si>
  <si>
    <t>FTTx</t>
  </si>
  <si>
    <r>
      <t>FTTx</t>
    </r>
    <r>
      <rPr>
        <b/>
        <vertAlign val="superscript"/>
        <sz val="11"/>
        <color theme="1"/>
        <rFont val="Courier New"/>
        <family val="3"/>
      </rPr>
      <t>*)</t>
    </r>
  </si>
  <si>
    <t>Richtfunk/Kupfer</t>
  </si>
  <si>
    <t>Coverage</t>
  </si>
  <si>
    <t>Anlage</t>
  </si>
  <si>
    <t>Nachfrage</t>
  </si>
  <si>
    <t>Output</t>
  </si>
  <si>
    <t>Input</t>
  </si>
  <si>
    <t>Zulässige</t>
  </si>
  <si>
    <t>Bitte wählen Sie aus</t>
  </si>
  <si>
    <t>Geben Sie bitte eine 
5-stellige Zahl ein</t>
  </si>
  <si>
    <t>1. Stelle [ZT]</t>
  </si>
  <si>
    <t>2. Stelle [T]</t>
  </si>
  <si>
    <t>3. + 4. Stelle [HZ] 5. Stelle [E] = 0</t>
  </si>
  <si>
    <t>3. + 4. Stelle [HZ]</t>
  </si>
  <si>
    <t>5. Stelle [E]</t>
  </si>
  <si>
    <t>z.B. G.fast</t>
  </si>
  <si>
    <t>phys. Teil-ULL</t>
  </si>
  <si>
    <t>Anmerkung</t>
  </si>
  <si>
    <t>Sonstige (z.B. Ethernet)</t>
  </si>
  <si>
    <r>
      <t>Fixed Wireless Access</t>
    </r>
    <r>
      <rPr>
        <i/>
        <vertAlign val="superscript"/>
        <sz val="11"/>
        <color theme="1"/>
        <rFont val="Calibri"/>
        <family val="2"/>
        <scheme val="minor"/>
      </rPr>
      <t>*)</t>
    </r>
  </si>
  <si>
    <t>eher unwahrscheinlich</t>
  </si>
  <si>
    <r>
      <rPr>
        <b/>
        <sz val="14"/>
        <color theme="1"/>
        <rFont val="Calibri"/>
        <family val="2"/>
        <scheme val="minor"/>
      </rPr>
      <t>UND ALLES</t>
    </r>
    <r>
      <rPr>
        <sz val="14"/>
        <color theme="1"/>
        <rFont val="Calibri"/>
        <family val="2"/>
        <scheme val="minor"/>
      </rPr>
      <t xml:space="preserve"> nochmal für Geschäftskunden, d.h. 5. Stelle  [E] = 2</t>
    </r>
  </si>
  <si>
    <t>Fixed Wireless Access*)</t>
  </si>
  <si>
    <t>Mobilfunk</t>
  </si>
  <si>
    <t>FTTC</t>
  </si>
  <si>
    <t xml:space="preserve">Anzahl der in der Berechnung der Bandbreitensatistik berücksichtigten Anschlüsse </t>
  </si>
  <si>
    <t>FTTC
Fibre-Node</t>
  </si>
  <si>
    <t>FTTB
Basistation</t>
  </si>
  <si>
    <t>Mobil 2G/3G/4G/5G</t>
  </si>
  <si>
    <t>Legende</t>
  </si>
  <si>
    <t>Funktechnologie</t>
  </si>
  <si>
    <t>FTTH über eigene Leitung / FTTH über Open Acces passiv</t>
  </si>
  <si>
    <t>Kabelmodem/Koaxialkabel DOCSIS</t>
  </si>
  <si>
    <t>DSL über Kupfer</t>
  </si>
  <si>
    <t>Koaxialkabel</t>
  </si>
  <si>
    <t>nicht relevant</t>
  </si>
  <si>
    <t>Beschreibung</t>
  </si>
  <si>
    <t>Bezirks 3 ID</t>
  </si>
  <si>
    <t>nicht relevant (Kupfer, Richtfunk)</t>
  </si>
  <si>
    <t>FTTH / NTP</t>
  </si>
  <si>
    <t>FTTB:
Glasfaser bis ins Gebäude, In-Houseanbindung über eigene Kupferdoppelader-TASL 
z.B. G.fast</t>
  </si>
  <si>
    <r>
      <t xml:space="preserve">DOCSIS 1.0 und 2.0
Breitbandzugang über TV-Kabelnetze (HFC - Hybrid Fibre Coax), mit Headend (Fibre-Node) innerhalb des Gebäudes (Glasfaser bis ins Gebäude). </t>
    </r>
    <r>
      <rPr>
        <i/>
        <u/>
        <sz val="11"/>
        <color rgb="FFFF0000"/>
        <rFont val="Calibri"/>
        <family val="2"/>
        <scheme val="minor"/>
      </rPr>
      <t/>
    </r>
  </si>
  <si>
    <r>
      <t>DOCSIS 1.0 und 2.0
Breitbandzugang über TV-Kabelnetze (HFC - Hybrid Fibre Coax), mit Headend (Fibre-Node) ausserhalb des Gebäudes.</t>
    </r>
    <r>
      <rPr>
        <i/>
        <u/>
        <sz val="11"/>
        <color rgb="FFFF0000"/>
        <rFont val="Calibri"/>
        <family val="2"/>
        <scheme val="minor"/>
      </rPr>
      <t/>
    </r>
  </si>
  <si>
    <t xml:space="preserve">DOCSIS 3.0
Breitbandzugang über TV-Kabelnetze (HFC - Hybrid Fibre Coax), mit Headend (Fibre-Node) innerhalb des Gebäudes (Glasfaser bis ins Gebäude). </t>
  </si>
  <si>
    <t>DOCSIS 3.1
Breitbandzugang über TV-Kabelnetze (HFC - Hybrid Fibre Coax), mit Headend (Fibre-Node) ausserhalb des Gebäudes. 
Beispiel: UPC "Speed"-Produkte</t>
  </si>
  <si>
    <t xml:space="preserve">DOCSIS 3.1
Breitbandzugang über TV-Kabelnetze (HFC - Hybrid Fibre Coax), mit Headend (Fibre-Node) innerhalb des Gebäudes (Glasfaser bis ins Gebäude). </t>
  </si>
  <si>
    <t>Funkinternetzugang mittels WiMAX, wobei der Sender mittels Richtfunk/Kupfer angebunden ist.</t>
  </si>
  <si>
    <t>Funkinternetzugang mittels WiMAX, wobei der Sender mittels Glasfaser angebunden ist.</t>
  </si>
  <si>
    <t>Funkinternetzugang mittels WLAN (freies Frequenzspektrum), wobei der Sender mittels Richtfunk/Kupfer angebunden ist.</t>
  </si>
  <si>
    <t>Funkinternetzugang mittels WLAN (freies Frequenzspektrum), wobei der Sender mittels Glasfaser angebunden ist.</t>
  </si>
  <si>
    <t>Mobilfunkabdeckung mittels GSM (2G), wobei der Sender mittels Richtfunk/Kupfer angebunden ist.</t>
  </si>
  <si>
    <t>Mobilfunkabdeckung mittels GSM (2G), wobei der Sender mittels Glasfaser angebunden ist.</t>
  </si>
  <si>
    <t>Mobilfunkabdeckung mittels UMTS (3G), wobei der Sender mittels Richtfunk/Kupfer angebunden ist.</t>
  </si>
  <si>
    <t>Mobilfunkabdeckung mittels UMTS (3G), wobei der Sender mittels Glasfaser angebunden ist.</t>
  </si>
  <si>
    <t>Mobilfunkabdeckung mittels LTE (4G), wobei der Sender mittels Richtfunk/Kupfer angebunden ist.</t>
  </si>
  <si>
    <t>Mobilfunkabdeckung mittels LTE (4G), wobei der Sender mittels Glasfaser angebunden ist.</t>
  </si>
  <si>
    <t>Mobilfunkabdeckung mittels NR (5G), wobei der Sender mittels Richtfunk/Kupfer angebunden ist.</t>
  </si>
  <si>
    <t>Mobilfunkabdeckung mittels NR (5G), wobei der Sender mittels Glasfaser angebunden ist.</t>
  </si>
  <si>
    <t>Hybrid-Dienste (mittels Modem mit integriertem Mobilfunk- und Festnetzanschluss), wobei der Festnetzteil über DSL über eigene Kupferdoppelader-TASL erbracht wird, die direkt (elektrisch) an den HVt angebunden ist.</t>
  </si>
  <si>
    <t>Hybrid-Dienste (mittels Modem mit integriertem Mobilfunk- und Festnetzanschluss), wobei der Festnetzteil über DSL über eigene Kupferdoppelader-TASL erbracht wird, die an den ARU angebunden ist (Glasfaser zw. HVt/Co und ARU).</t>
  </si>
  <si>
    <t>Hybrid-Dienste (mittels Modem mit integriertem Mobilfunk- und Festnetzanschluss), wobei der Festnetzteil über Glasfaser bis ins Gebäude erbracht wird (In-Houseanbindung über eigene Kupferdoppelader-TASL). (eher unwahrscheinlich)</t>
  </si>
  <si>
    <t>Verwendung Mobilfunk an fixen Standorten mittels WLAN-Modem/Cube, wobei der Sender mittels Richtfunk/Kupfer angebunden ist.</t>
  </si>
  <si>
    <t>Verwendung Mobilfunk an fixen Standorten mittels WLAN-Modem/Cube, wobei der Sender mittels Glasfaser angebunden ist.</t>
  </si>
  <si>
    <r>
      <t xml:space="preserve">"reines" Kupfer (CuDa): 
DSL über eigene Kupferdoppelader-TASL, die direkt (elektrisch) an den HVt angebunden ist. 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Herkömmliche DSL-Anschlüsse im Anschlussnetz von A1TA</t>
    </r>
  </si>
  <si>
    <r>
      <t xml:space="preserve">FTTC: 
DSL über eigene Kupferdoppelader-TASL, die an den ARU angebunden ist. Glasfaser zw. HVt/Co und ARU.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"Fibrepower" DSL/Vectoring-Anschlüsse im Anschlussnetz von A1TA</t>
    </r>
  </si>
  <si>
    <r>
      <t xml:space="preserve">DSL über physisch entbündelte TASL (gesamte Strecke zwischen HVt und NTP)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"DSL-Internet" von UPC</t>
    </r>
  </si>
  <si>
    <r>
      <t xml:space="preserve">DSL über einen Teilabschnitt (C1) der entbündelten TASL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Infotech Ried</t>
    </r>
  </si>
  <si>
    <r>
      <t xml:space="preserve">DOCSIS 3.0
Breitbandzugang über TV-Kabelnetze (HFC - Hybrid Fibre Coax), mit Headend (Fibre-Node) ausserhalb des Gebäudes. 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UPC "Speed"-Produkte</t>
    </r>
  </si>
  <si>
    <r>
      <t xml:space="preserve">Glasfaser bis zum NTP beim Kunden (FTTH) über eigene Leitung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Blizznet, Infotech Ried</t>
    </r>
  </si>
  <si>
    <r>
      <t xml:space="preserve">Glasfaser bis zum NTP beim Kunden (FTTH) über Open Access passiv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Netzbetreiber (Ebene 2) im Drei-Ebenen-Modell der nöGIG; Tiroler Stadwerke über die Glasfaserinfrastruktur der TIWAG</t>
    </r>
  </si>
  <si>
    <r>
      <t xml:space="preserve">Breitbanddienst für Endkunden mittels FTTH über ein Open Access Network
</t>
    </r>
    <r>
      <rPr>
        <i/>
        <u/>
        <sz val="11"/>
        <rFont val="Calibri"/>
        <family val="2"/>
        <scheme val="minor"/>
      </rPr>
      <t>Beispiele</t>
    </r>
    <r>
      <rPr>
        <i/>
        <sz val="11"/>
        <rFont val="Calibri"/>
        <family val="2"/>
        <scheme val="minor"/>
      </rPr>
      <t>: Kabelplus, Cosys, Speeding.at, Kraftkom, WVNET, A1TA, TeleTronic etc. über das Netz der nöGIG in Heidenreichstein</t>
    </r>
  </si>
  <si>
    <t>FTTH nur passive Glasfaser</t>
  </si>
  <si>
    <t xml:space="preserve">sonstige Breitbandzugangstechnologien unter nicht ausschließlichem Einsatz von Glasfaser (Glasfaser bis ins Gebäude). </t>
  </si>
  <si>
    <r>
      <t xml:space="preserve">Nur passive Glasfaser bis zum NTP beim Kunden (FTTH) über eigene Leitung nur am Vorleistungsmarkt angeboten.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Ebene 1 im Drei-Ebenen-Modell der nöGIG</t>
    </r>
  </si>
  <si>
    <t>A10 Versorgte Gebiete: IST-Daten Festnetz (physisches Netz vorhanden)</t>
  </si>
  <si>
    <t>A20 Versorgte Gebiete: IST-Daten Mobilfunknetz  (physisches Netz vorhanden)</t>
  </si>
  <si>
    <t>A: Coverage</t>
  </si>
  <si>
    <t>B: Nachfrage</t>
  </si>
  <si>
    <t>betreiber_id</t>
  </si>
  <si>
    <t>melde_datum</t>
  </si>
  <si>
    <t>rasterid</t>
  </si>
  <si>
    <t>code</t>
  </si>
  <si>
    <t>dl_q25_max_bb</t>
  </si>
  <si>
    <t>dl_avg_max_bb</t>
  </si>
  <si>
    <t>dl_max_max_bb</t>
  </si>
  <si>
    <t>dl_min_max_bb</t>
  </si>
  <si>
    <t>ul_q25_max_bb</t>
  </si>
  <si>
    <t>ul_avg_max_bb</t>
  </si>
  <si>
    <t>ul_max_max_bb</t>
  </si>
  <si>
    <t>ul_min_max_bb</t>
  </si>
  <si>
    <t>dl_min_n_bb</t>
  </si>
  <si>
    <t>dl_q25_n_bb</t>
  </si>
  <si>
    <t>dl_avg_n_bb</t>
  </si>
  <si>
    <t>dl_max_n_bb</t>
  </si>
  <si>
    <t>ul_min_n_bb</t>
  </si>
  <si>
    <t>ul_q25_n_bb</t>
  </si>
  <si>
    <t>ul_avg_n_bb</t>
  </si>
  <si>
    <t>ul_max_n_bb</t>
  </si>
  <si>
    <t>anz_anschl_cov</t>
  </si>
  <si>
    <t>dl_pl_max_bb</t>
  </si>
  <si>
    <t>ul_pl_max_bb</t>
  </si>
  <si>
    <t>gemid</t>
  </si>
  <si>
    <t>bb</t>
  </si>
  <si>
    <t>anz_akt_anschl</t>
  </si>
  <si>
    <t xml:space="preserve">FTTH nur passive Glasfaser (hinter FTTB nur Glasfasertechnologie) </t>
  </si>
  <si>
    <t>partnernetz_id</t>
  </si>
  <si>
    <t>FTTH nur passiv</t>
  </si>
  <si>
    <t>FTTB nur passiv</t>
  </si>
  <si>
    <t>FTTH passiv nur Inhouse</t>
  </si>
  <si>
    <t>13300</t>
  </si>
  <si>
    <t>14300</t>
  </si>
  <si>
    <t>14310</t>
  </si>
  <si>
    <t>14320</t>
  </si>
  <si>
    <t>10390</t>
  </si>
  <si>
    <t>FTTH passiv nur inhouse</t>
  </si>
  <si>
    <t>Nur passive Glasfaser bis zum NTP am Kundenstandort (FTTB) über eigene Leitung nur am Vorleistungsmarkt angeboten.</t>
  </si>
  <si>
    <r>
      <t xml:space="preserve">Nur passive Glasfaser zwischen Gebäudeübergabepunkt bis zum NTP beim Kunden (FTTH Inhouse-Verkabelung) über eigene Leitung nur am Vorleistungsmarkt angeboten.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Inhouse-Verkabelung Wohnbauträger oder Campus-Netz Business-Park</t>
    </r>
  </si>
  <si>
    <t>DOCSIS 1.0 und 2.0
Breitbandzugang über TV-Kabelnetze, mit Headend (Fibre-Node) in der Zentrale.</t>
  </si>
  <si>
    <t xml:space="preserve">DOCSIS 3.0
Breitbandzugang über TV-Kabelnetze, mit Headend (Fibre-Node) in der Zentrale. </t>
  </si>
  <si>
    <t>DOCSIS 3.1
Breitbandzugang über TV-Kabelnetze, mit Headend (Fibre-Node) in der Zentrale.</t>
  </si>
  <si>
    <t>Sonstige (z.B. Ethernet oder Richtfunk)</t>
  </si>
  <si>
    <t>Sonstige (z.B. Ethernet, Richtfunk)</t>
  </si>
  <si>
    <t>unbekannt</t>
  </si>
  <si>
    <t>wenn man keine Ahnung hat</t>
  </si>
  <si>
    <t>Hybrid</t>
  </si>
  <si>
    <t>für andere MNO (Festnetz vULL, Mobil selber)</t>
  </si>
  <si>
    <t xml:space="preserve">Hybrid-Dienste (mittels Modem mit integriertem Mobilfunk- und Festnetzanschluss), wobei der Festnetzteil über virtuelle Entbündelung erbracht wird 
und der Mobilteil vom MNO erbracht wird. </t>
  </si>
  <si>
    <t>über Fixed Wireless Access</t>
  </si>
  <si>
    <t>4G (z.B. lokale 3,4-3,8 GHz)</t>
  </si>
  <si>
    <t>5G (z.B. lokale 3,4-3,8 GHz)</t>
  </si>
  <si>
    <t>Satellit</t>
  </si>
  <si>
    <t>Funkinternetzugang mittels 4G (vergebenes Frequenzspektrum, z.B. lokale Anbieter über 3,4-3,8 GHz-Frequenzen), wobei der Sender mittels Richtfunk/Kupfer angebunden ist.</t>
  </si>
  <si>
    <t>Funkinternetzugang mittels 4G (vergebenes Frequenzspektrum, z.B. lokale Anbieter über 3,4-3,8 GHz-Frequenzen), wobei der Sender mittels Glasfaser angebunden ist.</t>
  </si>
  <si>
    <t>Funkinternetzugang mittels 5G (vergebenes Frequenzspektrum, z.B. lokale Anbieter über 3,4-3,8 GHz-Frequenzen), wobei der Sender mittels Richtfunk/Kupfer angebunden ist.</t>
  </si>
  <si>
    <t>Funkinternetzugang mittels 5G (vergebenes Frequenzspektrum, z.B. lokale Anbieter über 3,4-3,8 GHz-Frequenzen), wobei der Sender mittels Glasfaser angebunden ist.</t>
  </si>
  <si>
    <t>Internetzugang über Satellit</t>
  </si>
  <si>
    <t>sonstige Breitbandzugangstechnologien unter nicht ausschließlichem Einsatz von Glasfaser (z.B Ethernet-CAT6)</t>
  </si>
  <si>
    <t>einschr_geo</t>
  </si>
  <si>
    <t>Einschränkung Geographie</t>
  </si>
  <si>
    <t>einschr_dienst</t>
  </si>
  <si>
    <t>Dienst für</t>
  </si>
  <si>
    <t xml:space="preserve">IST-Daten: Angaben zum Lieferanten auf Vorleistungsebene  </t>
  </si>
  <si>
    <t>Noch NICHT in Verordnung!!! Freiwillige Datenlieferung, wenn Betreiber in BB-Atlas aufscheinen will.</t>
  </si>
  <si>
    <t xml:space="preserve">Mit der Einschränkung Geographie kann der eigene Versorgungsbereich eingeschränkt werden. Ohne Einschränkung gilt der Versorgungsbereich des Hostnetzes. </t>
  </si>
  <si>
    <t>Privat- und Geschäftskunden</t>
  </si>
  <si>
    <t>keine [0]</t>
  </si>
  <si>
    <t>Einschränkung Geschäftsfeld</t>
  </si>
  <si>
    <t>A10 Versorgte Gebiete: IST-Daten Festnetz 
(physisches Netz vorhanden)</t>
  </si>
  <si>
    <t xml:space="preserve">B10 Aktive Anschlüsse nach Geschwindigkeitskategorien (Nachfrage) </t>
  </si>
  <si>
    <t>passive Infrastruktur</t>
  </si>
  <si>
    <t>34321</t>
  </si>
  <si>
    <t>wenn direkt passive Infrastruktur genutzt wird</t>
  </si>
  <si>
    <t>eigenes FTTH-Netz</t>
  </si>
  <si>
    <t>14311</t>
  </si>
  <si>
    <t>24311</t>
  </si>
  <si>
    <t>40311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</si>
  <si>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Spezialfälle
           </t>
    </r>
    <r>
      <rPr>
        <b/>
        <sz val="11"/>
        <color theme="1"/>
        <rFont val="Courier New"/>
        <family val="3"/>
      </rPr>
      <t xml:space="preserve">10390 </t>
    </r>
    <r>
      <rPr>
        <sz val="11"/>
        <color theme="1"/>
        <rFont val="Calibri"/>
        <family val="2"/>
        <scheme val="minor"/>
      </rPr>
      <t xml:space="preserve">FTTH passiv nur Inhouse und </t>
    </r>
    <r>
      <rPr>
        <b/>
        <sz val="11"/>
        <color theme="1"/>
        <rFont val="Courier New"/>
        <family val="3"/>
      </rPr>
      <t>13300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color theme="1"/>
        <rFont val="Courier New"/>
        <family val="3"/>
      </rPr>
      <t>14300</t>
    </r>
    <r>
      <rPr>
        <sz val="11"/>
        <color theme="1"/>
        <rFont val="Calibri"/>
        <family val="2"/>
        <scheme val="minor"/>
      </rPr>
      <t xml:space="preserve"> FTTB/FTTH passiv. 
           Für diesen Code erfolgen </t>
    </r>
    <r>
      <rPr>
        <b/>
        <u/>
        <sz val="11"/>
        <color theme="1"/>
        <rFont val="Calibri"/>
        <family val="2"/>
        <scheme val="minor"/>
      </rPr>
      <t>keine</t>
    </r>
    <r>
      <rPr>
        <sz val="11"/>
        <color theme="1"/>
        <rFont val="Calibri"/>
        <family val="2"/>
        <scheme val="minor"/>
      </rPr>
      <t xml:space="preserve"> Einträge.</t>
    </r>
  </si>
  <si>
    <t>keine</t>
  </si>
  <si>
    <t xml:space="preserve">von Portal hinzugfügt </t>
  </si>
  <si>
    <t>Fiktive Beispiele:</t>
  </si>
  <si>
    <t>Anmerkung:</t>
  </si>
  <si>
    <t>AT126</t>
  </si>
  <si>
    <t>AT127</t>
  </si>
  <si>
    <t>vom System generierte Default-Werte</t>
  </si>
  <si>
    <t>Vorgabewerte aus Code</t>
  </si>
  <si>
    <t>A1 Telekom Austria Aktiengesellschaft, AGGID 1522</t>
  </si>
  <si>
    <t>FiberEins TK GmbH, AGGID 4290</t>
  </si>
  <si>
    <t>KAPPER NETWORK-COMMUNICATIONS GmbH, AGGID 1975</t>
  </si>
  <si>
    <t>A1</t>
  </si>
  <si>
    <t>A2</t>
  </si>
  <si>
    <t>A3</t>
  </si>
  <si>
    <t>A4</t>
  </si>
  <si>
    <t>A5</t>
  </si>
  <si>
    <t>A6</t>
  </si>
  <si>
    <t>A7</t>
  </si>
  <si>
    <t>F1</t>
  </si>
  <si>
    <t>F2</t>
  </si>
  <si>
    <t>K1</t>
  </si>
  <si>
    <t>K2</t>
  </si>
  <si>
    <t>K3</t>
  </si>
  <si>
    <t>K4</t>
  </si>
  <si>
    <t>K5</t>
  </si>
  <si>
    <t>K6</t>
  </si>
  <si>
    <t>K7</t>
  </si>
  <si>
    <t>K8</t>
  </si>
  <si>
    <t>TechCode aus A10: A1 Telekom Austria Aktiengesellschaft; FTTH über eigene Leitung - FTTH; eigene Infrastruktur; nur Geschäftskunden</t>
  </si>
  <si>
    <t>TechCode aus B10: A1 Telekom Austria Aktiengesellschaft; DSL über eigene Leitung - HVT/CO; eigene Infrastruktur; Privatkunden</t>
  </si>
  <si>
    <t>TechCode aus B10: A1 Telekom Austria Aktiengesellschaft; DSL über eigene Leitung - HVT/CO; eigene Infrastruktur; Geschäftskunden</t>
  </si>
  <si>
    <t>TechCode aus B10: A1 Telekom Austria Aktiengesellschaft; FTTH über eigene Leitung - FTTH; eigene Infrastruktur; Geschäftskunden</t>
  </si>
  <si>
    <t>TechCode aus B10: A1 Telekom Austria Aktiengesellschaft; Open Access aktiv; Zukauf Vorleistung von FiberEins TK GmbH; Privatkunde</t>
  </si>
  <si>
    <t>TechCode aus A10: FiberEins TK GmbH; FTTH über Open Acces passiv - FTTH; Zukauf Vorleistung von Niederösterreichische Glasfaserinfrastrukturgesellschaft mbH; keine Einschränkungen</t>
  </si>
  <si>
    <t>TechCode aus A10: FiberEins TK GmbH; FTTH über Open Acces passiv - FTTH; Zukauf Vorleistung von nöGIG Phase Zwei GmbH; keine Einschränkungen</t>
  </si>
  <si>
    <t>TechCode aus B10: KAPPER NETWORK-COMMUNICATIONS GmbH; Open Access aktiv; Zukauf Vorleistung von FiberEins TK GmbH; Privatkunde</t>
  </si>
  <si>
    <t>TechCode aus B10: KAPPER NETWORK-COMMUNICATIONS GmbH;Open Access aktiv; Zukauf Vorleistung von FiberEins TK GmbH; Geschäftskunde; NUTS-Region Wiener Umland/Nordteil</t>
  </si>
  <si>
    <t>TechCode aus B10: KAPPER NETWORK-COMMUNICATIONS GmbH;Open Access aktiv; Zukauf Vorleistung von FiberEins TK GmbH; Geschäftskunde; NUTS-Region Wiener Umland/Südteil</t>
  </si>
  <si>
    <t>TechCode aus  A10: A1 Telekom Austria Aktiengesellschaft; DSL über eigene Leitung - HVT/CO; eigene Infrastruktur; keine Einschränkungen</t>
  </si>
  <si>
    <t>TechCode TechCode aus B10: A1 Telekom TechCode austria Aktiengesellschaft; Open Access aktiv; Zukauf Vorleistung von FiberEins TK GmbH; Privatkunde</t>
  </si>
  <si>
    <t>TechCode aus B10: KAPPER NETWORK-COMMUNICATIONS GmbH; vULL - HVT/FTTC; Zukauf Vorleistung von A1 Telekom Austria Aktiengesellschaft; Privatkunde</t>
  </si>
  <si>
    <t>TechCode aus B10: KAPPER NETWORK-COMMUNICATIONS GmbH; vULL - HVT/FTTC; Zukauf Vorleistung von A1 Telekom Austria Aktiengesellschaft; Geschäftskunde</t>
  </si>
  <si>
    <t>TechCode aus B10: KAPPER NETWORK-COMMUNICATIONS GmbH; vULL - Fibre; Zukauf Vorleistung von A1 Telekom Austria Aktiengesellschaft; Privatkunde</t>
  </si>
  <si>
    <t>TechCode aus B10: KAPPER NETWORK-COMMUNICATIONS GmbH; vULL - Fibre; Zukauf Vorleistung von A1 Telekom Austria Aktiengesellschaft; Geschäftskunde</t>
  </si>
  <si>
    <t>TechCode aus B10: KAPPER NETWORK-COMMUNICATIONS GmbH;Bitstrom/Resale DSL; Zukauf Vorleistung von A1 Telekom Austria Aktiengesellschaft; Privatkunde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</si>
  <si>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der in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(eigene Infrastruktur) angegeben wurde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Es wird in der Regel keine Einschränkung in der Geographie erfolgen (außer im Zusammenhang mit Dienst)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</si>
  <si>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B10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eigener Infrastruktur erbracht wird,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                                        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Basis von zugekaufter Vorleistung erbracht wird, ist die AGG-ID des Lieferanten anzugeben. 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Hier kann je Vorleistungslieferanten eine Einschränkung in der Geographie erfolgen, sonst gilt Footprint des Lieferanten.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</si>
  <si>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t>Förderung beansprucht</t>
  </si>
  <si>
    <t>gefoerdert</t>
  </si>
  <si>
    <t>Wholesale only</t>
  </si>
  <si>
    <t>Finanzierung</t>
  </si>
  <si>
    <t>"Neutraler"-Betreiber oder Wholesale-only-Betreiber von Aktivkomponenten meldet diesen Code ein</t>
  </si>
  <si>
    <t>10802</t>
  </si>
  <si>
    <t>Festnetz bzw. FWA inkl SAT</t>
  </si>
  <si>
    <t>Symetrisch</t>
  </si>
  <si>
    <t>≥ 300 Mbit/s bis &lt; 500 Mbit/s</t>
  </si>
  <si>
    <t>bisher: 
≥ 300 Mbit/s bis &lt; 1 Gbit/s</t>
  </si>
  <si>
    <t>≥ 500 Mbit/s bis &lt; 750 Mbit/s</t>
  </si>
  <si>
    <t>≥ 750 Mbit/s bis &lt; 1 Gbit/s</t>
  </si>
  <si>
    <r>
      <t xml:space="preserve">++) Fertigstellungsdatum muss nach </t>
    </r>
    <r>
      <rPr>
        <sz val="11"/>
        <color rgb="FFFF0000"/>
        <rFont val="Courier New"/>
        <family val="3"/>
      </rPr>
      <t>Melde_Datum</t>
    </r>
    <r>
      <rPr>
        <sz val="11"/>
        <color rgb="FFFF0000"/>
        <rFont val="Calibri"/>
        <family val="2"/>
        <scheme val="minor"/>
      </rPr>
      <t xml:space="preserve"> liegen
z.B.  Meldung in Q4/2022 -&gt; Fertigstellungsdatum nach 31.12.2022 
Zu einem Meldezeitpunkt sind zumindest Daten für ein Jahr vorausschauend anzugeben.</t>
    </r>
  </si>
  <si>
    <r>
      <t xml:space="preserve">Versorgte Gebiete (Coverage) </t>
    </r>
    <r>
      <rPr>
        <b/>
        <i/>
        <u/>
        <sz val="14"/>
        <color theme="1"/>
        <rFont val="Calibri"/>
        <family val="2"/>
        <scheme val="minor"/>
      </rPr>
      <t>entsprechend Anlage 1 der ZIB-V 2023</t>
    </r>
  </si>
  <si>
    <r>
      <t xml:space="preserve">B10 Aktive Anschlüsse nach Geschwindigkeitskategorien (Nachfrage) </t>
    </r>
    <r>
      <rPr>
        <b/>
        <i/>
        <u/>
        <sz val="14"/>
        <color theme="1"/>
        <rFont val="Calibri"/>
        <family val="2"/>
        <scheme val="minor"/>
      </rPr>
      <t xml:space="preserve"> entsprechend Anlage 2 der ZIB-V 2023</t>
    </r>
  </si>
  <si>
    <t>C10 Versorgte Gebiete (Breitbanddienst) entsprechend Anlage 3 der ZIB-V 2023</t>
  </si>
  <si>
    <r>
      <t>fertigstellungsdatum</t>
    </r>
    <r>
      <rPr>
        <b/>
        <vertAlign val="superscript"/>
        <sz val="11"/>
        <rFont val="Courier New"/>
        <family val="3"/>
      </rPr>
      <t>++)</t>
    </r>
  </si>
  <si>
    <t>wenn ein aktive Netzkomponenten (mit-) genutzt werden</t>
  </si>
  <si>
    <t>Layer 1</t>
  </si>
  <si>
    <t>aktivierte Infrastruktur</t>
  </si>
  <si>
    <t>aktive Infrastruktur</t>
  </si>
  <si>
    <t>Layer 2</t>
  </si>
  <si>
    <t>Layer 3</t>
  </si>
  <si>
    <t xml:space="preserve">FTTH über (Open) Acces passiv </t>
  </si>
  <si>
    <t>Kabelmodem/Koaxialkabel NUR passiv</t>
  </si>
  <si>
    <t>anschlID</t>
  </si>
  <si>
    <t>geplante Anschlüsse</t>
  </si>
  <si>
    <t>A30 Versorgte Gebiete: PLAN-Daten Festnetz  inkl Fixed Wireless Access - FWA (physisches Netz vorhanden)</t>
  </si>
  <si>
    <t>A40 Versorgte Gebiete: PLAN-Daten Mobilfunknetz  (physisches Netz vorhanden)</t>
  </si>
  <si>
    <t>immer eigenwirtschaftlich!!!</t>
  </si>
  <si>
    <t>anz_anschl_plan</t>
  </si>
  <si>
    <t>eigenwirtschaftlich heißt:</t>
  </si>
  <si>
    <t>durch das Unternehmen/die Gemeinde ohne Mittel aus Förderprogrammen finanziert</t>
  </si>
  <si>
    <t>- durch das Unternehmen finanziert</t>
  </si>
  <si>
    <t>- durch die Gemeinde selbst finanziert</t>
  </si>
  <si>
    <t>- ohne Förderungen</t>
  </si>
  <si>
    <t xml:space="preserve">mögliche Einträge </t>
  </si>
  <si>
    <t>[0] eigenwirtschaftlich</t>
  </si>
  <si>
    <t>[1] Landesförderung</t>
  </si>
  <si>
    <t>[2] Bundesförderung</t>
  </si>
  <si>
    <t>[3] Bundesförderung mit Top-Up Förderungen</t>
  </si>
  <si>
    <t>Resale</t>
  </si>
  <si>
    <r>
      <t xml:space="preserve">Virtuelle Entbündelung </t>
    </r>
    <r>
      <rPr>
        <sz val="11"/>
        <color theme="4" tint="-0.249977111117893"/>
        <rFont val="Calibri"/>
        <family val="2"/>
        <scheme val="minor"/>
      </rPr>
      <t>und Bitstrom</t>
    </r>
  </si>
  <si>
    <r>
      <t xml:space="preserve">Virtuelle Entbündelung </t>
    </r>
    <r>
      <rPr>
        <i/>
        <sz val="11"/>
        <color theme="4" tint="-0.249977111117893"/>
        <rFont val="Calibri"/>
        <family val="2"/>
        <scheme val="minor"/>
      </rPr>
      <t>und Bitstrom</t>
    </r>
  </si>
  <si>
    <r>
      <t xml:space="preserve">Virtuelle Entbündelung </t>
    </r>
    <r>
      <rPr>
        <i/>
        <sz val="11"/>
        <color theme="4" tint="-0.249977111117893"/>
        <rFont val="Calibri"/>
        <family val="2"/>
        <scheme val="minor"/>
      </rPr>
      <t>oder Bitstrom</t>
    </r>
  </si>
  <si>
    <t>Breitbanddienst für Endkunden mittels virtueller Entbündelung einer Glasfaser bis zum NTP beim Kunden (FTTH) oder Bitstrom.</t>
  </si>
  <si>
    <t>Breitbanddienst für Endkunden mittels virtueller Entbündelung oder Bitstrom eines DSL-Anschlusses (ob dabei die Glasfaserstrecke am HVt oder ARU (FTTC) endet, kann in einem Netz unterschiedlich sein und ist dem Vorleistungsnachfrager nicht immer bekannt).</t>
  </si>
  <si>
    <t>Breitbanddienst für Endkunden mittels virtueller Entbündelung von Glasfaser bis ins Gebäude oder Bitstrom, In-Houseanbindung über eigene Kupferdoppelader-TASL 
z.B. G.fast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</si>
</sst>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\ &quot;[T]&quot;"/>
    <numFmt numFmtId="166" formatCode="0\ &quot;[HZ]&quot;"/>
  </numFmts>
  <fonts count="6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1"/>
      <name val="Courier New"/>
      <family val="3"/>
    </font>
    <font>
      <b/>
      <sz val="11"/>
      <name val="Courier New"/>
      <family val="3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Lucida Console"/>
      <family val="3"/>
    </font>
    <font>
      <sz val="11"/>
      <color theme="1"/>
      <name val="Lucida Console"/>
      <family val="3"/>
    </font>
    <font>
      <sz val="11"/>
      <color rgb="FF7030A0"/>
      <name val="Lucida Console"/>
      <family val="3"/>
    </font>
    <font>
      <b/>
      <vertAlign val="superscript"/>
      <sz val="11"/>
      <color theme="1"/>
      <name val="Courier New"/>
      <family val="3"/>
    </font>
    <font>
      <i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1"/>
      <name val="Lucida Console"/>
      <family val="3"/>
    </font>
    <font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Lucida Console"/>
      <family val="3"/>
    </font>
    <font>
      <sz val="11"/>
      <color rgb="FFFF0000"/>
      <name val="Lucida Console"/>
      <family val="3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1"/>
      <name val="Courier New"/>
      <family val="3"/>
    </font>
    <font>
      <b/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u/>
      <sz val="11"/>
      <name val="Calibri"/>
      <family val="2"/>
      <scheme val="minor"/>
    </font>
    <font>
      <b/>
      <sz val="11"/>
      <name val="Lucida Console"/>
      <family val="3"/>
    </font>
    <font>
      <strike/>
      <sz val="11"/>
      <color theme="0" tint="-0.34998626667073579"/>
      <name val="Calibri"/>
      <family val="2"/>
      <scheme val="minor"/>
    </font>
    <font>
      <sz val="11"/>
      <name val="Lucida Console"/>
      <family val="3"/>
    </font>
    <font>
      <b/>
      <i/>
      <u/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8" tint="-0.249977111117893"/>
      <name val="Lucida Console"/>
      <family val="3"/>
    </font>
    <font>
      <b/>
      <sz val="11"/>
      <color theme="8" tint="-0.249977111117893"/>
      <name val="Lucida Console"/>
      <family val="3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ndara Light"/>
      <family val="2"/>
    </font>
    <font>
      <sz val="11"/>
      <color theme="1"/>
      <name val="Candara Light"/>
      <family val="2"/>
    </font>
    <font>
      <sz val="12"/>
      <color theme="1"/>
      <name val="Candara Light"/>
      <family val="2"/>
    </font>
    <font>
      <sz val="11"/>
      <color theme="4" tint="-0.249977111117893"/>
      <name val="Calibri"/>
      <family val="2"/>
      <scheme val="minor"/>
    </font>
    <font>
      <sz val="11"/>
      <color rgb="FFFF0000"/>
      <name val="Courier New"/>
      <family val="3"/>
    </font>
    <font>
      <i/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4" tint="-0.249977111117893"/>
      <name val="Lucida Console"/>
      <family val="3"/>
    </font>
    <font>
      <b/>
      <sz val="11"/>
      <color theme="4" tint="-0.249977111117893"/>
      <name val="Lucida Console"/>
      <family val="3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mediumDashDotDot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1" borderId="1" xfId="0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9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wrapText="1"/>
    </xf>
    <xf numFmtId="0" fontId="6" fillId="9" borderId="4" xfId="0" applyFont="1" applyFill="1" applyBorder="1"/>
    <xf numFmtId="0" fontId="6" fillId="9" borderId="10" xfId="0" applyFont="1" applyFill="1" applyBorder="1"/>
    <xf numFmtId="0" fontId="11" fillId="12" borderId="5" xfId="0" applyFont="1" applyFill="1" applyBorder="1"/>
    <xf numFmtId="0" fontId="11" fillId="12" borderId="8" xfId="0" applyFont="1" applyFill="1" applyBorder="1"/>
    <xf numFmtId="0" fontId="11" fillId="12" borderId="3" xfId="0" applyFont="1" applyFill="1" applyBorder="1"/>
    <xf numFmtId="0" fontId="6" fillId="13" borderId="0" xfId="0" applyFont="1" applyFill="1"/>
    <xf numFmtId="0" fontId="7" fillId="6" borderId="1" xfId="0" applyFont="1" applyFill="1" applyBorder="1" applyAlignment="1">
      <alignment vertical="center"/>
    </xf>
    <xf numFmtId="0" fontId="0" fillId="7" borderId="4" xfId="0" applyFill="1" applyBorder="1"/>
    <xf numFmtId="0" fontId="4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9" borderId="11" xfId="0" applyFont="1" applyFill="1" applyBorder="1"/>
    <xf numFmtId="0" fontId="6" fillId="9" borderId="0" xfId="0" applyFont="1" applyFill="1"/>
    <xf numFmtId="0" fontId="4" fillId="2" borderId="5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3" fillId="0" borderId="0" xfId="0" applyFont="1"/>
    <xf numFmtId="0" fontId="7" fillId="14" borderId="2" xfId="0" applyFont="1" applyFill="1" applyBorder="1" applyAlignment="1">
      <alignment vertical="center"/>
    </xf>
    <xf numFmtId="0" fontId="0" fillId="12" borderId="2" xfId="0" applyFill="1" applyBorder="1"/>
    <xf numFmtId="0" fontId="0" fillId="12" borderId="9" xfId="0" applyFill="1" applyBorder="1"/>
    <xf numFmtId="0" fontId="0" fillId="0" borderId="0" xfId="0" applyAlignment="1">
      <alignment horizontal="left" indent="2"/>
    </xf>
    <xf numFmtId="0" fontId="12" fillId="0" borderId="0" xfId="0" applyFont="1"/>
    <xf numFmtId="0" fontId="14" fillId="7" borderId="8" xfId="0" applyFont="1" applyFill="1" applyBorder="1" applyAlignment="1">
      <alignment vertical="center"/>
    </xf>
    <xf numFmtId="0" fontId="15" fillId="8" borderId="8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7" fillId="14" borderId="7" xfId="0" applyFont="1" applyFill="1" applyBorder="1" applyAlignment="1">
      <alignment vertical="center"/>
    </xf>
    <xf numFmtId="0" fontId="0" fillId="12" borderId="6" xfId="0" applyFill="1" applyBorder="1"/>
    <xf numFmtId="0" fontId="0" fillId="12" borderId="12" xfId="0" applyFill="1" applyBorder="1"/>
    <xf numFmtId="0" fontId="0" fillId="12" borderId="4" xfId="0" applyFill="1" applyBorder="1"/>
    <xf numFmtId="0" fontId="0" fillId="12" borderId="13" xfId="0" applyFill="1" applyBorder="1"/>
    <xf numFmtId="0" fontId="7" fillId="14" borderId="9" xfId="0" applyFont="1" applyFill="1" applyBorder="1" applyAlignment="1">
      <alignment vertical="center"/>
    </xf>
    <xf numFmtId="0" fontId="0" fillId="12" borderId="14" xfId="0" applyFill="1" applyBorder="1"/>
    <xf numFmtId="0" fontId="0" fillId="12" borderId="7" xfId="0" applyFill="1" applyBorder="1"/>
    <xf numFmtId="0" fontId="0" fillId="12" borderId="14" xfId="0" applyFill="1" applyBorder="1" applyAlignment="1">
      <alignment horizontal="left" indent="2"/>
    </xf>
    <xf numFmtId="0" fontId="0" fillId="12" borderId="13" xfId="0" applyFill="1" applyBorder="1" applyAlignment="1">
      <alignment horizontal="left" indent="2"/>
    </xf>
    <xf numFmtId="164" fontId="0" fillId="12" borderId="6" xfId="0" applyNumberFormat="1" applyFill="1" applyBorder="1"/>
    <xf numFmtId="164" fontId="0" fillId="12" borderId="11" xfId="0" applyNumberFormat="1" applyFill="1" applyBorder="1"/>
    <xf numFmtId="164" fontId="0" fillId="0" borderId="0" xfId="0" applyNumberFormat="1"/>
    <xf numFmtId="49" fontId="0" fillId="12" borderId="0" xfId="0" applyNumberFormat="1" applyFill="1" applyAlignment="1">
      <alignment horizontal="center" wrapText="1"/>
    </xf>
    <xf numFmtId="0" fontId="16" fillId="15" borderId="0" xfId="0" applyFont="1" applyFill="1"/>
    <xf numFmtId="0" fontId="15" fillId="8" borderId="1" xfId="0" applyFont="1" applyFill="1" applyBorder="1" applyAlignment="1">
      <alignment horizontal="center"/>
    </xf>
    <xf numFmtId="0" fontId="4" fillId="12" borderId="2" xfId="0" applyFont="1" applyFill="1" applyBorder="1"/>
    <xf numFmtId="0" fontId="4" fillId="12" borderId="7" xfId="0" applyFont="1" applyFill="1" applyBorder="1" applyAlignment="1">
      <alignment horizontal="left" indent="2"/>
    </xf>
    <xf numFmtId="0" fontId="0" fillId="12" borderId="7" xfId="0" applyFill="1" applyBorder="1" applyAlignment="1">
      <alignment horizontal="left" indent="2"/>
    </xf>
    <xf numFmtId="49" fontId="0" fillId="12" borderId="0" xfId="0" applyNumberFormat="1" applyFill="1" applyAlignment="1">
      <alignment wrapText="1"/>
    </xf>
    <xf numFmtId="49" fontId="0" fillId="12" borderId="2" xfId="0" quotePrefix="1" applyNumberFormat="1" applyFill="1" applyBorder="1" applyAlignment="1">
      <alignment horizontal="right"/>
    </xf>
    <xf numFmtId="0" fontId="0" fillId="12" borderId="0" xfId="0" applyFill="1"/>
    <xf numFmtId="0" fontId="4" fillId="12" borderId="0" xfId="0" applyFont="1" applyFill="1"/>
    <xf numFmtId="0" fontId="12" fillId="0" borderId="12" xfId="0" applyFont="1" applyBorder="1"/>
    <xf numFmtId="0" fontId="12" fillId="0" borderId="14" xfId="0" applyFont="1" applyBorder="1"/>
    <xf numFmtId="164" fontId="0" fillId="12" borderId="4" xfId="0" applyNumberFormat="1" applyFill="1" applyBorder="1"/>
    <xf numFmtId="0" fontId="0" fillId="12" borderId="12" xfId="0" applyFill="1" applyBorder="1" applyAlignment="1">
      <alignment horizontal="left" indent="2"/>
    </xf>
    <xf numFmtId="0" fontId="0" fillId="12" borderId="11" xfId="0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2" fillId="12" borderId="11" xfId="0" applyFont="1" applyFill="1" applyBorder="1"/>
    <xf numFmtId="0" fontId="2" fillId="12" borderId="14" xfId="0" applyFont="1" applyFill="1" applyBorder="1"/>
    <xf numFmtId="0" fontId="2" fillId="12" borderId="4" xfId="0" applyFont="1" applyFill="1" applyBorder="1"/>
    <xf numFmtId="0" fontId="2" fillId="12" borderId="13" xfId="0" applyFont="1" applyFill="1" applyBorder="1"/>
    <xf numFmtId="0" fontId="14" fillId="8" borderId="1" xfId="0" applyFont="1" applyFill="1" applyBorder="1" applyAlignment="1">
      <alignment horizontal="center"/>
    </xf>
    <xf numFmtId="0" fontId="12" fillId="0" borderId="9" xfId="0" applyFont="1" applyBorder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18" fillId="0" borderId="0" xfId="0" applyFont="1"/>
    <xf numFmtId="0" fontId="20" fillId="0" borderId="0" xfId="0" applyFont="1" applyAlignment="1">
      <alignment horizontal="center"/>
    </xf>
    <xf numFmtId="0" fontId="7" fillId="6" borderId="2" xfId="0" applyFont="1" applyFill="1" applyBorder="1" applyAlignment="1">
      <alignment vertical="center"/>
    </xf>
    <xf numFmtId="0" fontId="16" fillId="0" borderId="0" xfId="0" applyFont="1"/>
    <xf numFmtId="0" fontId="21" fillId="0" borderId="0" xfId="0" applyFont="1"/>
    <xf numFmtId="0" fontId="1" fillId="12" borderId="6" xfId="0" applyFont="1" applyFill="1" applyBorder="1"/>
    <xf numFmtId="0" fontId="1" fillId="12" borderId="12" xfId="0" applyFont="1" applyFill="1" applyBorder="1"/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22" fillId="0" borderId="0" xfId="0" applyFont="1"/>
    <xf numFmtId="0" fontId="14" fillId="7" borderId="1" xfId="0" applyFont="1" applyFill="1" applyBorder="1" applyAlignment="1">
      <alignment horizontal="center" vertical="center"/>
    </xf>
    <xf numFmtId="0" fontId="16" fillId="15" borderId="10" xfId="0" applyFont="1" applyFill="1" applyBorder="1"/>
    <xf numFmtId="0" fontId="6" fillId="10" borderId="2" xfId="0" applyFont="1" applyFill="1" applyBorder="1"/>
    <xf numFmtId="0" fontId="4" fillId="3" borderId="2" xfId="0" applyFont="1" applyFill="1" applyBorder="1"/>
    <xf numFmtId="0" fontId="8" fillId="0" borderId="0" xfId="0" applyFont="1" applyAlignment="1">
      <alignment vertical="center"/>
    </xf>
    <xf numFmtId="0" fontId="6" fillId="10" borderId="7" xfId="0" applyFont="1" applyFill="1" applyBorder="1"/>
    <xf numFmtId="164" fontId="0" fillId="7" borderId="15" xfId="0" applyNumberFormat="1" applyFill="1" applyBorder="1"/>
    <xf numFmtId="0" fontId="0" fillId="7" borderId="12" xfId="0" applyFill="1" applyBorder="1"/>
    <xf numFmtId="0" fontId="0" fillId="5" borderId="11" xfId="0" applyFill="1" applyBorder="1"/>
    <xf numFmtId="0" fontId="0" fillId="5" borderId="14" xfId="0" applyFill="1" applyBorder="1" applyAlignment="1">
      <alignment horizontal="left" indent="2"/>
    </xf>
    <xf numFmtId="0" fontId="0" fillId="5" borderId="4" xfId="0" applyFill="1" applyBorder="1"/>
    <xf numFmtId="0" fontId="0" fillId="5" borderId="13" xfId="0" applyFill="1" applyBorder="1" applyAlignment="1">
      <alignment horizontal="left" indent="2"/>
    </xf>
    <xf numFmtId="164" fontId="0" fillId="17" borderId="6" xfId="0" applyNumberFormat="1" applyFill="1" applyBorder="1"/>
    <xf numFmtId="0" fontId="0" fillId="17" borderId="12" xfId="0" applyFill="1" applyBorder="1" applyAlignment="1">
      <alignment horizontal="left" indent="2"/>
    </xf>
    <xf numFmtId="164" fontId="0" fillId="17" borderId="11" xfId="0" applyNumberFormat="1" applyFill="1" applyBorder="1"/>
    <xf numFmtId="0" fontId="0" fillId="17" borderId="14" xfId="0" applyFill="1" applyBorder="1" applyAlignment="1">
      <alignment horizontal="left" indent="2"/>
    </xf>
    <xf numFmtId="0" fontId="0" fillId="11" borderId="2" xfId="0" applyFill="1" applyBorder="1"/>
    <xf numFmtId="0" fontId="0" fillId="11" borderId="7" xfId="0" applyFill="1" applyBorder="1"/>
    <xf numFmtId="165" fontId="0" fillId="0" borderId="0" xfId="0" applyNumberFormat="1"/>
    <xf numFmtId="166" fontId="0" fillId="0" borderId="0" xfId="0" applyNumberFormat="1"/>
    <xf numFmtId="164" fontId="0" fillId="12" borderId="2" xfId="0" quotePrefix="1" applyNumberFormat="1" applyFill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10" borderId="0" xfId="0" applyFill="1" applyProtection="1">
      <protection locked="0"/>
    </xf>
    <xf numFmtId="0" fontId="15" fillId="18" borderId="1" xfId="0" applyFont="1" applyFill="1" applyBorder="1" applyAlignment="1">
      <alignment horizontal="center" vertical="center"/>
    </xf>
    <xf numFmtId="0" fontId="2" fillId="18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18" borderId="0" xfId="0" applyFont="1" applyFill="1" applyAlignment="1">
      <alignment vertical="center"/>
    </xf>
    <xf numFmtId="0" fontId="15" fillId="11" borderId="0" xfId="0" applyFont="1" applyFill="1" applyAlignment="1">
      <alignment vertical="center"/>
    </xf>
    <xf numFmtId="0" fontId="15" fillId="18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0" fillId="0" borderId="2" xfId="0" applyBorder="1"/>
    <xf numFmtId="164" fontId="4" fillId="12" borderId="4" xfId="0" applyNumberFormat="1" applyFont="1" applyFill="1" applyBorder="1"/>
    <xf numFmtId="0" fontId="24" fillId="0" borderId="2" xfId="0" applyFont="1" applyBorder="1" applyAlignment="1">
      <alignment vertical="center"/>
    </xf>
    <xf numFmtId="0" fontId="20" fillId="0" borderId="0" xfId="0" applyFont="1"/>
    <xf numFmtId="0" fontId="15" fillId="8" borderId="16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0" fontId="0" fillId="0" borderId="12" xfId="0" applyBorder="1"/>
    <xf numFmtId="0" fontId="15" fillId="0" borderId="12" xfId="0" applyFont="1" applyBorder="1"/>
    <xf numFmtId="0" fontId="4" fillId="12" borderId="7" xfId="0" applyFont="1" applyFill="1" applyBorder="1"/>
    <xf numFmtId="0" fontId="4" fillId="12" borderId="6" xfId="0" applyFont="1" applyFill="1" applyBorder="1"/>
    <xf numFmtId="0" fontId="4" fillId="12" borderId="12" xfId="0" applyFont="1" applyFill="1" applyBorder="1"/>
    <xf numFmtId="0" fontId="14" fillId="8" borderId="17" xfId="0" applyFont="1" applyFill="1" applyBorder="1" applyAlignment="1">
      <alignment horizontal="center"/>
    </xf>
    <xf numFmtId="0" fontId="4" fillId="0" borderId="11" xfId="0" applyFont="1" applyBorder="1" applyAlignment="1">
      <alignment wrapText="1"/>
    </xf>
    <xf numFmtId="164" fontId="4" fillId="17" borderId="4" xfId="0" applyNumberFormat="1" applyFont="1" applyFill="1" applyBorder="1"/>
    <xf numFmtId="0" fontId="4" fillId="17" borderId="13" xfId="0" applyFont="1" applyFill="1" applyBorder="1" applyAlignment="1">
      <alignment horizontal="left" indent="2"/>
    </xf>
    <xf numFmtId="0" fontId="0" fillId="0" borderId="0" xfId="0" applyAlignment="1">
      <alignment horizontal="center" wrapText="1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2" fillId="0" borderId="15" xfId="0" applyFont="1" applyBorder="1"/>
    <xf numFmtId="0" fontId="27" fillId="0" borderId="0" xfId="0" applyFont="1"/>
    <xf numFmtId="0" fontId="0" fillId="0" borderId="10" xfId="0" applyBorder="1"/>
    <xf numFmtId="0" fontId="0" fillId="7" borderId="1" xfId="0" applyFill="1" applyBorder="1"/>
    <xf numFmtId="49" fontId="15" fillId="11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" xfId="0" applyFont="1" applyBorder="1"/>
    <xf numFmtId="0" fontId="0" fillId="0" borderId="5" xfId="0" applyBorder="1"/>
    <xf numFmtId="0" fontId="0" fillId="0" borderId="3" xfId="0" applyBorder="1"/>
    <xf numFmtId="0" fontId="0" fillId="0" borderId="8" xfId="0" applyBorder="1"/>
    <xf numFmtId="0" fontId="1" fillId="0" borderId="0" xfId="0" applyFont="1" applyAlignment="1">
      <alignment horizontal="right"/>
    </xf>
    <xf numFmtId="0" fontId="15" fillId="8" borderId="22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Border="1"/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/>
    <xf numFmtId="0" fontId="11" fillId="0" borderId="1" xfId="0" applyFont="1" applyBorder="1" applyAlignment="1">
      <alignment vertical="center" wrapText="1"/>
    </xf>
    <xf numFmtId="0" fontId="11" fillId="0" borderId="8" xfId="0" applyFont="1" applyBorder="1"/>
    <xf numFmtId="0" fontId="11" fillId="0" borderId="3" xfId="0" applyFont="1" applyBorder="1"/>
    <xf numFmtId="0" fontId="19" fillId="0" borderId="0" xfId="0" applyFont="1"/>
    <xf numFmtId="0" fontId="4" fillId="12" borderId="13" xfId="0" applyFont="1" applyFill="1" applyBorder="1"/>
    <xf numFmtId="0" fontId="4" fillId="12" borderId="14" xfId="0" applyFont="1" applyFill="1" applyBorder="1"/>
    <xf numFmtId="0" fontId="30" fillId="8" borderId="1" xfId="0" applyFont="1" applyFill="1" applyBorder="1" applyAlignment="1">
      <alignment horizontal="center"/>
    </xf>
    <xf numFmtId="0" fontId="31" fillId="2" borderId="1" xfId="0" applyFont="1" applyFill="1" applyBorder="1"/>
    <xf numFmtId="0" fontId="13" fillId="3" borderId="1" xfId="0" applyFont="1" applyFill="1" applyBorder="1"/>
    <xf numFmtId="0" fontId="13" fillId="2" borderId="1" xfId="0" applyFont="1" applyFill="1" applyBorder="1"/>
    <xf numFmtId="164" fontId="4" fillId="12" borderId="6" xfId="0" applyNumberFormat="1" applyFont="1" applyFill="1" applyBorder="1"/>
    <xf numFmtId="0" fontId="32" fillId="8" borderId="16" xfId="0" applyFont="1" applyFill="1" applyBorder="1" applyAlignment="1">
      <alignment horizontal="center"/>
    </xf>
    <xf numFmtId="0" fontId="32" fillId="8" borderId="18" xfId="0" applyFont="1" applyFill="1" applyBorder="1" applyAlignment="1">
      <alignment horizontal="center"/>
    </xf>
    <xf numFmtId="0" fontId="30" fillId="8" borderId="18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64" fontId="4" fillId="7" borderId="10" xfId="0" applyNumberFormat="1" applyFont="1" applyFill="1" applyBorder="1"/>
    <xf numFmtId="0" fontId="4" fillId="7" borderId="13" xfId="0" applyFont="1" applyFill="1" applyBorder="1"/>
    <xf numFmtId="0" fontId="4" fillId="5" borderId="6" xfId="0" applyFont="1" applyFill="1" applyBorder="1"/>
    <xf numFmtId="0" fontId="4" fillId="5" borderId="12" xfId="0" applyFont="1" applyFill="1" applyBorder="1" applyAlignment="1">
      <alignment horizontal="left" indent="2"/>
    </xf>
    <xf numFmtId="164" fontId="4" fillId="16" borderId="6" xfId="0" applyNumberFormat="1" applyFont="1" applyFill="1" applyBorder="1"/>
    <xf numFmtId="0" fontId="4" fillId="16" borderId="12" xfId="0" applyFont="1" applyFill="1" applyBorder="1"/>
    <xf numFmtId="164" fontId="4" fillId="16" borderId="11" xfId="0" applyNumberFormat="1" applyFont="1" applyFill="1" applyBorder="1"/>
    <xf numFmtId="0" fontId="4" fillId="16" borderId="14" xfId="0" applyFont="1" applyFill="1" applyBorder="1"/>
    <xf numFmtId="0" fontId="32" fillId="8" borderId="8" xfId="0" applyFont="1" applyFill="1" applyBorder="1" applyAlignment="1">
      <alignment horizontal="center"/>
    </xf>
    <xf numFmtId="0" fontId="32" fillId="8" borderId="3" xfId="0" applyFont="1" applyFill="1" applyBorder="1" applyAlignment="1">
      <alignment horizontal="center"/>
    </xf>
    <xf numFmtId="0" fontId="32" fillId="8" borderId="16" xfId="0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164" fontId="0" fillId="16" borderId="11" xfId="0" applyNumberFormat="1" applyFill="1" applyBorder="1"/>
    <xf numFmtId="0" fontId="0" fillId="16" borderId="14" xfId="0" applyFill="1" applyBorder="1"/>
    <xf numFmtId="0" fontId="24" fillId="8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left" indent="2"/>
    </xf>
    <xf numFmtId="0" fontId="1" fillId="12" borderId="2" xfId="0" applyFont="1" applyFill="1" applyBorder="1"/>
    <xf numFmtId="0" fontId="14" fillId="8" borderId="3" xfId="0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/>
    </xf>
    <xf numFmtId="0" fontId="30" fillId="8" borderId="16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4" xfId="0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30" fillId="8" borderId="1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/>
    </xf>
    <xf numFmtId="0" fontId="30" fillId="8" borderId="25" xfId="0" applyFont="1" applyFill="1" applyBorder="1" applyAlignment="1">
      <alignment horizontal="center"/>
    </xf>
    <xf numFmtId="164" fontId="34" fillId="12" borderId="4" xfId="0" applyNumberFormat="1" applyFont="1" applyFill="1" applyBorder="1"/>
    <xf numFmtId="0" fontId="34" fillId="12" borderId="13" xfId="0" applyFont="1" applyFill="1" applyBorder="1" applyAlignment="1">
      <alignment horizontal="left" indent="2"/>
    </xf>
    <xf numFmtId="0" fontId="14" fillId="8" borderId="16" xfId="0" applyFont="1" applyFill="1" applyBorder="1" applyAlignment="1">
      <alignment horizontal="center"/>
    </xf>
    <xf numFmtId="0" fontId="35" fillId="8" borderId="16" xfId="0" applyFont="1" applyFill="1" applyBorder="1" applyAlignment="1">
      <alignment horizontal="center"/>
    </xf>
    <xf numFmtId="0" fontId="36" fillId="8" borderId="18" xfId="0" applyFont="1" applyFill="1" applyBorder="1" applyAlignment="1">
      <alignment horizontal="center"/>
    </xf>
    <xf numFmtId="0" fontId="37" fillId="0" borderId="0" xfId="0" applyFont="1"/>
    <xf numFmtId="0" fontId="35" fillId="8" borderId="18" xfId="0" applyFont="1" applyFill="1" applyBorder="1" applyAlignment="1">
      <alignment horizontal="center"/>
    </xf>
    <xf numFmtId="164" fontId="4" fillId="17" borderId="11" xfId="0" applyNumberFormat="1" applyFont="1" applyFill="1" applyBorder="1"/>
    <xf numFmtId="0" fontId="4" fillId="17" borderId="14" xfId="0" applyFont="1" applyFill="1" applyBorder="1" applyAlignment="1">
      <alignment horizontal="left" indent="2"/>
    </xf>
    <xf numFmtId="0" fontId="4" fillId="2" borderId="5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8" borderId="1" xfId="0" applyFont="1" applyFill="1" applyBorder="1"/>
    <xf numFmtId="0" fontId="0" fillId="0" borderId="6" xfId="0" applyBorder="1"/>
    <xf numFmtId="0" fontId="0" fillId="0" borderId="15" xfId="0" applyBorder="1"/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1" xfId="0" applyBorder="1"/>
    <xf numFmtId="0" fontId="0" fillId="0" borderId="14" xfId="0" applyBorder="1"/>
    <xf numFmtId="0" fontId="0" fillId="12" borderId="0" xfId="0" applyFill="1" applyAlignment="1">
      <alignment wrapText="1"/>
    </xf>
    <xf numFmtId="0" fontId="11" fillId="0" borderId="0" xfId="0" applyFont="1"/>
    <xf numFmtId="0" fontId="12" fillId="0" borderId="14" xfId="0" applyFont="1" applyBorder="1" applyAlignment="1">
      <alignment wrapText="1"/>
    </xf>
    <xf numFmtId="0" fontId="0" fillId="0" borderId="4" xfId="0" applyBorder="1"/>
    <xf numFmtId="0" fontId="0" fillId="0" borderId="13" xfId="0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14" fontId="43" fillId="0" borderId="0" xfId="0" applyNumberFormat="1" applyFont="1"/>
    <xf numFmtId="0" fontId="38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/>
    <xf numFmtId="14" fontId="47" fillId="0" borderId="0" xfId="0" applyNumberFormat="1" applyFont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33" fillId="0" borderId="0" xfId="0" applyFont="1" applyAlignment="1">
      <alignment vertical="center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2" fillId="0" borderId="0" xfId="0" applyFont="1" applyAlignment="1">
      <alignment vertical="top"/>
    </xf>
    <xf numFmtId="0" fontId="54" fillId="0" borderId="0" xfId="0" applyFont="1" applyAlignment="1">
      <alignment vertical="top"/>
    </xf>
    <xf numFmtId="0" fontId="53" fillId="0" borderId="0" xfId="0" applyFont="1" applyAlignment="1">
      <alignment vertical="top"/>
    </xf>
    <xf numFmtId="164" fontId="4" fillId="12" borderId="11" xfId="0" applyNumberFormat="1" applyFont="1" applyFill="1" applyBorder="1"/>
    <xf numFmtId="0" fontId="4" fillId="12" borderId="14" xfId="0" applyFont="1" applyFill="1" applyBorder="1" applyAlignment="1">
      <alignment horizontal="left" indent="2"/>
    </xf>
    <xf numFmtId="0" fontId="0" fillId="11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12" fillId="0" borderId="12" xfId="0" applyFont="1" applyBorder="1" applyAlignment="1">
      <alignment vertical="top"/>
    </xf>
    <xf numFmtId="0" fontId="0" fillId="12" borderId="2" xfId="0" applyFill="1" applyBorder="1" applyAlignment="1">
      <alignment vertical="top"/>
    </xf>
    <xf numFmtId="0" fontId="0" fillId="12" borderId="7" xfId="0" applyFill="1" applyBorder="1" applyAlignment="1">
      <alignment vertical="top"/>
    </xf>
    <xf numFmtId="0" fontId="4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55" fillId="10" borderId="2" xfId="0" applyFont="1" applyFill="1" applyBorder="1"/>
    <xf numFmtId="0" fontId="4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36" fillId="8" borderId="0" xfId="0" applyFont="1" applyFill="1" applyAlignment="1">
      <alignment horizontal="center"/>
    </xf>
    <xf numFmtId="0" fontId="57" fillId="12" borderId="8" xfId="0" applyFont="1" applyFill="1" applyBorder="1"/>
    <xf numFmtId="0" fontId="14" fillId="8" borderId="5" xfId="0" applyFont="1" applyFill="1" applyBorder="1" applyAlignment="1">
      <alignment horizontal="center"/>
    </xf>
    <xf numFmtId="0" fontId="58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15" borderId="10" xfId="0" applyFont="1" applyFill="1" applyBorder="1" applyAlignment="1">
      <alignment horizontal="center"/>
    </xf>
    <xf numFmtId="0" fontId="6" fillId="10" borderId="2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0" fillId="0" borderId="0" xfId="0" quotePrefix="1"/>
    <xf numFmtId="0" fontId="4" fillId="12" borderId="4" xfId="0" applyFont="1" applyFill="1" applyBorder="1"/>
    <xf numFmtId="0" fontId="4" fillId="12" borderId="13" xfId="0" applyFont="1" applyFill="1" applyBorder="1" applyAlignment="1">
      <alignment horizontal="left" indent="2"/>
    </xf>
    <xf numFmtId="0" fontId="32" fillId="21" borderId="4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/>
    </xf>
    <xf numFmtId="0" fontId="59" fillId="8" borderId="16" xfId="0" applyFont="1" applyFill="1" applyBorder="1" applyAlignment="1">
      <alignment horizontal="center" vertical="center"/>
    </xf>
    <xf numFmtId="0" fontId="57" fillId="0" borderId="5" xfId="0" applyFont="1" applyBorder="1" applyAlignment="1">
      <alignment vertical="center" wrapText="1"/>
    </xf>
    <xf numFmtId="0" fontId="60" fillId="8" borderId="17" xfId="0" applyFont="1" applyFill="1" applyBorder="1" applyAlignment="1">
      <alignment horizontal="center" vertical="center"/>
    </xf>
    <xf numFmtId="0" fontId="57" fillId="0" borderId="8" xfId="0" applyFont="1" applyBorder="1" applyAlignment="1">
      <alignment vertical="center" wrapText="1"/>
    </xf>
    <xf numFmtId="0" fontId="60" fillId="8" borderId="18" xfId="0" applyFont="1" applyFill="1" applyBorder="1" applyAlignment="1">
      <alignment horizontal="center" vertical="center"/>
    </xf>
    <xf numFmtId="0" fontId="57" fillId="0" borderId="3" xfId="0" applyFont="1" applyBorder="1" applyAlignment="1">
      <alignment vertical="center" wrapText="1"/>
    </xf>
    <xf numFmtId="0" fontId="6" fillId="6" borderId="9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6" fillId="9" borderId="4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1" xfId="0" quotePrefix="1" applyFont="1" applyBorder="1" applyAlignment="1">
      <alignment wrapText="1"/>
    </xf>
    <xf numFmtId="0" fontId="1" fillId="0" borderId="0" xfId="0" quotePrefix="1" applyFont="1" applyAlignment="1">
      <alignment wrapText="1"/>
    </xf>
    <xf numFmtId="0" fontId="6" fillId="10" borderId="5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16" fillId="15" borderId="0" xfId="0" applyFont="1" applyFill="1" applyAlignment="1">
      <alignment horizontal="left"/>
    </xf>
    <xf numFmtId="0" fontId="1" fillId="0" borderId="11" xfId="0" quotePrefix="1" applyFont="1" applyBorder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6" fillId="15" borderId="10" xfId="0" applyFont="1" applyFill="1" applyBorder="1" applyAlignment="1">
      <alignment horizontal="left"/>
    </xf>
    <xf numFmtId="0" fontId="6" fillId="10" borderId="2" xfId="0" applyFont="1" applyFill="1" applyBorder="1" applyAlignment="1">
      <alignment horizontal="center" wrapText="1"/>
    </xf>
    <xf numFmtId="0" fontId="6" fillId="10" borderId="7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41" fillId="0" borderId="4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6" fillId="10" borderId="4" xfId="0" applyFont="1" applyFill="1" applyBorder="1" applyAlignment="1">
      <alignment horizontal="center" wrapText="1"/>
    </xf>
    <xf numFmtId="0" fontId="6" fillId="10" borderId="10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14" fillId="18" borderId="0" xfId="0" applyFont="1" applyFill="1" applyAlignment="1">
      <alignment horizontal="center"/>
    </xf>
    <xf numFmtId="0" fontId="0" fillId="11" borderId="0" xfId="0" applyFill="1" applyAlignment="1">
      <alignment horizontal="center" wrapText="1"/>
    </xf>
    <xf numFmtId="49" fontId="0" fillId="14" borderId="10" xfId="0" applyNumberFormat="1" applyFill="1" applyBorder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20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4" fillId="11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19" borderId="0" xfId="0" applyFont="1" applyFill="1" applyAlignment="1">
      <alignment horizontal="left" vertical="center"/>
    </xf>
    <xf numFmtId="0" fontId="0" fillId="12" borderId="4" xfId="0" applyFill="1" applyBorder="1" applyAlignment="1">
      <alignment horizontal="left" wrapText="1"/>
    </xf>
    <xf numFmtId="0" fontId="0" fillId="12" borderId="10" xfId="0" applyFill="1" applyBorder="1" applyAlignment="1">
      <alignment horizontal="left" wrapText="1"/>
    </xf>
    <xf numFmtId="0" fontId="4" fillId="12" borderId="11" xfId="0" applyFont="1" applyFill="1" applyBorder="1" applyAlignment="1">
      <alignment horizontal="left"/>
    </xf>
    <xf numFmtId="0" fontId="4" fillId="12" borderId="0" xfId="0" applyFont="1" applyFill="1" applyAlignment="1">
      <alignment horizontal="left"/>
    </xf>
    <xf numFmtId="0" fontId="0" fillId="12" borderId="10" xfId="0" applyFill="1" applyBorder="1" applyAlignment="1">
      <alignment horizontal="left"/>
    </xf>
    <xf numFmtId="0" fontId="38" fillId="0" borderId="2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0" fillId="12" borderId="11" xfId="0" applyFill="1" applyBorder="1" applyAlignment="1">
      <alignment horizontal="left"/>
    </xf>
    <xf numFmtId="0" fontId="0" fillId="12" borderId="0" xfId="0" applyFill="1" applyAlignment="1">
      <alignment horizontal="left"/>
    </xf>
    <xf numFmtId="0" fontId="12" fillId="0" borderId="14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11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$H$9" fmlaRange="$H$13:$H$17" noThreeD="1" sel="1" val="0"/>
</file>

<file path=xl/ctrlProps/ctrlProp10.xml><?xml version="1.0" encoding="utf-8"?>
<formControlPr xmlns="http://schemas.microsoft.com/office/spreadsheetml/2009/9/main" objectType="Drop" dropLines="2" dropStyle="combo" dx="16" fmlaLink="$F$40" fmlaRange="$F$13:$F$14" noThreeD="1" sel="2" val="0"/>
</file>

<file path=xl/ctrlProps/ctrlProp11.xml><?xml version="1.0" encoding="utf-8"?>
<formControlPr xmlns="http://schemas.microsoft.com/office/spreadsheetml/2009/9/main" objectType="Drop" dropLines="3" dropStyle="combo" dx="16" fmlaLink="$N$40" fmlaRange="$N$13:$N$15" noThreeD="1" sel="2" val="0"/>
</file>

<file path=xl/ctrlProps/ctrlProp2.xml><?xml version="1.0" encoding="utf-8"?>
<formControlPr xmlns="http://schemas.microsoft.com/office/spreadsheetml/2009/9/main" objectType="Drop" dropLines="5" dropStyle="combo" dx="16" fmlaLink="$J$9" fmlaRange="$J$13:$J$17" noThreeD="1" sel="1" val="0"/>
</file>

<file path=xl/ctrlProps/ctrlProp3.xml><?xml version="1.0" encoding="utf-8"?>
<formControlPr xmlns="http://schemas.microsoft.com/office/spreadsheetml/2009/9/main" objectType="Drop" dropLines="13" dropStyle="combo" dx="16" fmlaLink="$L$9" fmlaRange="$L$13:$L$28" noThreeD="1" sel="14" val="3"/>
</file>

<file path=xl/ctrlProps/ctrlProp4.xml><?xml version="1.0" encoding="utf-8"?>
<formControlPr xmlns="http://schemas.microsoft.com/office/spreadsheetml/2009/9/main" objectType="Drop" dropLines="3" dropStyle="combo" dx="16" fmlaLink="$N$9" fmlaRange="$N$13:$N$15" noThreeD="1" sel="2" val="0"/>
</file>

<file path=xl/ctrlProps/ctrlProp5.xml><?xml version="1.0" encoding="utf-8"?>
<formControlPr xmlns="http://schemas.microsoft.com/office/spreadsheetml/2009/9/main" objectType="Drop" dropLines="1" dropStyle="combo" dx="16" fmlaLink="$H$40" fmlaRange="$H$30" noThreeD="1" sel="1" val="0"/>
</file>

<file path=xl/ctrlProps/ctrlProp6.xml><?xml version="1.0" encoding="utf-8"?>
<formControlPr xmlns="http://schemas.microsoft.com/office/spreadsheetml/2009/9/main" objectType="Drop" dropLines="5" dropStyle="combo" dx="16" fmlaLink="$J$40" fmlaRange="$J$30:$J$31" noThreeD="1" sel="1" val="0"/>
</file>

<file path=xl/ctrlProps/ctrlProp7.xml><?xml version="1.0" encoding="utf-8"?>
<formControlPr xmlns="http://schemas.microsoft.com/office/spreadsheetml/2009/9/main" objectType="Drop" dropLines="6" dropStyle="combo" dx="16" fmlaLink="$L$40" fmlaRange="$L$30:$L$35" noThreeD="1" sel="6" val="0"/>
</file>

<file path=xl/ctrlProps/ctrlProp8.xml><?xml version="1.0" encoding="utf-8"?>
<formControlPr xmlns="http://schemas.microsoft.com/office/spreadsheetml/2009/9/main" objectType="Drop" dropLines="3" dropStyle="combo" dx="16" fmlaLink="$N$40" fmlaRange="$N$14:$N$15" noThreeD="1" sel="2" val="0"/>
</file>

<file path=xl/ctrlProps/ctrlProp9.xml><?xml version="1.0" encoding="utf-8"?>
<formControlPr xmlns="http://schemas.microsoft.com/office/spreadsheetml/2009/9/main" objectType="Drop" dropLines="2" dropStyle="combo" dx="16" fmlaLink="$F$9" fmlaRange="$F$13:$F$1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8</xdr:row>
          <xdr:rowOff>57150</xdr:rowOff>
        </xdr:from>
        <xdr:to>
          <xdr:col>7</xdr:col>
          <xdr:colOff>1943100</xdr:colOff>
          <xdr:row>8</xdr:row>
          <xdr:rowOff>247650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57150</xdr:rowOff>
        </xdr:from>
        <xdr:to>
          <xdr:col>9</xdr:col>
          <xdr:colOff>1250950</xdr:colOff>
          <xdr:row>8</xdr:row>
          <xdr:rowOff>247650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8</xdr:row>
          <xdr:rowOff>57150</xdr:rowOff>
        </xdr:from>
        <xdr:to>
          <xdr:col>11</xdr:col>
          <xdr:colOff>2051050</xdr:colOff>
          <xdr:row>8</xdr:row>
          <xdr:rowOff>247650</xdr:rowOff>
        </xdr:to>
        <xdr:sp macro="" textlink="">
          <xdr:nvSpPr>
            <xdr:cNvPr id="4105" name="Drop Dow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57150</xdr:rowOff>
        </xdr:from>
        <xdr:to>
          <xdr:col>13</xdr:col>
          <xdr:colOff>1162050</xdr:colOff>
          <xdr:row>8</xdr:row>
          <xdr:rowOff>247650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39</xdr:row>
          <xdr:rowOff>57150</xdr:rowOff>
        </xdr:from>
        <xdr:to>
          <xdr:col>7</xdr:col>
          <xdr:colOff>1943100</xdr:colOff>
          <xdr:row>39</xdr:row>
          <xdr:rowOff>247650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57150</xdr:rowOff>
        </xdr:from>
        <xdr:to>
          <xdr:col>9</xdr:col>
          <xdr:colOff>1250950</xdr:colOff>
          <xdr:row>39</xdr:row>
          <xdr:rowOff>247650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39</xdr:row>
          <xdr:rowOff>57150</xdr:rowOff>
        </xdr:from>
        <xdr:to>
          <xdr:col>11</xdr:col>
          <xdr:colOff>2038350</xdr:colOff>
          <xdr:row>39</xdr:row>
          <xdr:rowOff>247650</xdr:rowOff>
        </xdr:to>
        <xdr:sp macro="" textlink="">
          <xdr:nvSpPr>
            <xdr:cNvPr id="4111" name="Drop Dow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38100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2" name="Drop Dow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8</xdr:row>
          <xdr:rowOff>57150</xdr:rowOff>
        </xdr:from>
        <xdr:to>
          <xdr:col>5</xdr:col>
          <xdr:colOff>908050</xdr:colOff>
          <xdr:row>8</xdr:row>
          <xdr:rowOff>247650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39</xdr:row>
          <xdr:rowOff>57150</xdr:rowOff>
        </xdr:from>
        <xdr:to>
          <xdr:col>5</xdr:col>
          <xdr:colOff>908050</xdr:colOff>
          <xdr:row>39</xdr:row>
          <xdr:rowOff>247650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57150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6" name="Drop Dow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9525</xdr:colOff>
      <xdr:row>11</xdr:row>
      <xdr:rowOff>9525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505200" y="1381125"/>
          <a:ext cx="971550" cy="390525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5953</xdr:rowOff>
    </xdr:from>
    <xdr:to>
      <xdr:col>12</xdr:col>
      <xdr:colOff>0</xdr:colOff>
      <xdr:row>17</xdr:row>
      <xdr:rowOff>5953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505200" y="1387078"/>
          <a:ext cx="962025" cy="1143000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11906</xdr:colOff>
      <xdr:row>8</xdr:row>
      <xdr:rowOff>5953</xdr:rowOff>
    </xdr:from>
    <xdr:to>
      <xdr:col>11</xdr:col>
      <xdr:colOff>360759</xdr:colOff>
      <xdr:row>14</xdr:row>
      <xdr:rowOff>3572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3517106" y="1387078"/>
          <a:ext cx="948928" cy="75961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14</xdr:row>
      <xdr:rowOff>1</xdr:rowOff>
    </xdr:from>
    <xdr:to>
      <xdr:col>12</xdr:col>
      <xdr:colOff>0</xdr:colOff>
      <xdr:row>17</xdr:row>
      <xdr:rowOff>2930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908056" y="2143126"/>
          <a:ext cx="1559169" cy="3839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9526</xdr:rowOff>
    </xdr:from>
    <xdr:to>
      <xdr:col>12</xdr:col>
      <xdr:colOff>9525</xdr:colOff>
      <xdr:row>14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1581150" y="1771651"/>
          <a:ext cx="2895600" cy="371474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363415</xdr:colOff>
      <xdr:row>8</xdr:row>
      <xdr:rowOff>7190</xdr:rowOff>
    </xdr:from>
    <xdr:to>
      <xdr:col>12</xdr:col>
      <xdr:colOff>3594</xdr:colOff>
      <xdr:row>11</xdr:row>
      <xdr:rowOff>2931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2544640" y="1388315"/>
          <a:ext cx="1926179" cy="37674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185487</xdr:rowOff>
    </xdr:from>
    <xdr:to>
      <xdr:col>12</xdr:col>
      <xdr:colOff>5013</xdr:colOff>
      <xdr:row>5</xdr:row>
      <xdr:rowOff>5013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219200" y="1004637"/>
          <a:ext cx="3253038" cy="501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3594</xdr:colOff>
      <xdr:row>8</xdr:row>
      <xdr:rowOff>7189</xdr:rowOff>
    </xdr:from>
    <xdr:to>
      <xdr:col>12</xdr:col>
      <xdr:colOff>3594</xdr:colOff>
      <xdr:row>8</xdr:row>
      <xdr:rowOff>10783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V="1">
          <a:off x="3508794" y="1388314"/>
          <a:ext cx="962025" cy="3594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17</xdr:row>
      <xdr:rowOff>2930</xdr:rowOff>
    </xdr:from>
    <xdr:to>
      <xdr:col>12</xdr:col>
      <xdr:colOff>2930</xdr:colOff>
      <xdr:row>17</xdr:row>
      <xdr:rowOff>5862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2908056" y="2527055"/>
          <a:ext cx="1562099" cy="2932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2931</xdr:colOff>
      <xdr:row>11</xdr:row>
      <xdr:rowOff>5862</xdr:rowOff>
    </xdr:from>
    <xdr:to>
      <xdr:col>12</xdr:col>
      <xdr:colOff>8792</xdr:colOff>
      <xdr:row>11</xdr:row>
      <xdr:rowOff>8793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2546106" y="1767987"/>
          <a:ext cx="1929911" cy="2931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608880</xdr:colOff>
      <xdr:row>8</xdr:row>
      <xdr:rowOff>3614</xdr:rowOff>
    </xdr:from>
    <xdr:to>
      <xdr:col>9</xdr:col>
      <xdr:colOff>7188</xdr:colOff>
      <xdr:row>8</xdr:row>
      <xdr:rowOff>7189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218480" y="1384739"/>
          <a:ext cx="2293908" cy="357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610318</xdr:colOff>
      <xdr:row>11</xdr:row>
      <xdr:rowOff>3254</xdr:rowOff>
    </xdr:from>
    <xdr:to>
      <xdr:col>6</xdr:col>
      <xdr:colOff>0</xdr:colOff>
      <xdr:row>11</xdr:row>
      <xdr:rowOff>7189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1219918" y="1765379"/>
          <a:ext cx="1323257" cy="393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602582</xdr:colOff>
      <xdr:row>14</xdr:row>
      <xdr:rowOff>0</xdr:rowOff>
    </xdr:from>
    <xdr:to>
      <xdr:col>3</xdr:col>
      <xdr:colOff>0</xdr:colOff>
      <xdr:row>14</xdr:row>
      <xdr:rowOff>1003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V="1">
          <a:off x="1212182" y="2143125"/>
          <a:ext cx="368968" cy="1003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96864</xdr:rowOff>
    </xdr:from>
    <xdr:to>
      <xdr:col>4</xdr:col>
      <xdr:colOff>6457</xdr:colOff>
      <xdr:row>22</xdr:row>
      <xdr:rowOff>1005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1219200" y="3240114"/>
          <a:ext cx="730357" cy="0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23</xdr:row>
      <xdr:rowOff>93635</xdr:rowOff>
    </xdr:from>
    <xdr:to>
      <xdr:col>4</xdr:col>
      <xdr:colOff>0</xdr:colOff>
      <xdr:row>24</xdr:row>
      <xdr:rowOff>366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 flipV="1">
          <a:off x="1216617" y="3427385"/>
          <a:ext cx="726483" cy="198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25</xdr:row>
      <xdr:rowOff>93636</xdr:rowOff>
    </xdr:from>
    <xdr:to>
      <xdr:col>4</xdr:col>
      <xdr:colOff>3229</xdr:colOff>
      <xdr:row>25</xdr:row>
      <xdr:rowOff>96864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 flipV="1">
          <a:off x="1216617" y="3617886"/>
          <a:ext cx="729712" cy="3228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28</xdr:row>
      <xdr:rowOff>0</xdr:rowOff>
    </xdr:from>
    <xdr:to>
      <xdr:col>4</xdr:col>
      <xdr:colOff>0</xdr:colOff>
      <xdr:row>28</xdr:row>
      <xdr:rowOff>3229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V="1">
          <a:off x="1216617" y="3810000"/>
          <a:ext cx="726483" cy="32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845820</xdr:colOff>
      <xdr:row>10</xdr:row>
      <xdr:rowOff>7620</xdr:rowOff>
    </xdr:from>
    <xdr:to>
      <xdr:col>3</xdr:col>
      <xdr:colOff>0</xdr:colOff>
      <xdr:row>10</xdr:row>
      <xdr:rowOff>7620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1043940" y="2514600"/>
          <a:ext cx="1562100" cy="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185738</xdr:rowOff>
    </xdr:from>
    <xdr:to>
      <xdr:col>9</xdr:col>
      <xdr:colOff>4763</xdr:colOff>
      <xdr:row>10</xdr:row>
      <xdr:rowOff>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3571875" y="2566988"/>
          <a:ext cx="4795838" cy="4762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826770</xdr:colOff>
      <xdr:row>10</xdr:row>
      <xdr:rowOff>7620</xdr:rowOff>
    </xdr:from>
    <xdr:to>
      <xdr:col>6</xdr:col>
      <xdr:colOff>3810</xdr:colOff>
      <xdr:row>13</xdr:row>
      <xdr:rowOff>3810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1017270" y="2583180"/>
          <a:ext cx="4461510" cy="56769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15</xdr:row>
      <xdr:rowOff>186690</xdr:rowOff>
    </xdr:from>
    <xdr:to>
      <xdr:col>6</xdr:col>
      <xdr:colOff>0</xdr:colOff>
      <xdr:row>16</xdr:row>
      <xdr:rowOff>4763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2536031" y="3901440"/>
          <a:ext cx="2931319" cy="8573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4763</xdr:colOff>
      <xdr:row>16</xdr:row>
      <xdr:rowOff>0</xdr:rowOff>
    </xdr:from>
    <xdr:to>
      <xdr:col>9</xdr:col>
      <xdr:colOff>0</xdr:colOff>
      <xdr:row>23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2538413" y="3905250"/>
          <a:ext cx="5824537" cy="13335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16</xdr:row>
      <xdr:rowOff>2381</xdr:rowOff>
    </xdr:from>
    <xdr:to>
      <xdr:col>12</xdr:col>
      <xdr:colOff>7144</xdr:colOff>
      <xdr:row>19</xdr:row>
      <xdr:rowOff>188119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536031" y="3907631"/>
          <a:ext cx="8710613" cy="757238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13</xdr:row>
      <xdr:rowOff>3810</xdr:rowOff>
    </xdr:from>
    <xdr:to>
      <xdr:col>6</xdr:col>
      <xdr:colOff>11430</xdr:colOff>
      <xdr:row>16</xdr:row>
      <xdr:rowOff>2381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536031" y="3147060"/>
          <a:ext cx="2942749" cy="760571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prstDash val="solid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1074653</xdr:colOff>
      <xdr:row>13</xdr:row>
      <xdr:rowOff>69872</xdr:rowOff>
    </xdr:from>
    <xdr:to>
      <xdr:col>4</xdr:col>
      <xdr:colOff>859950</xdr:colOff>
      <xdr:row>15</xdr:row>
      <xdr:rowOff>13646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3CAB826-9DF7-3733-7CCC-66A60007677B}"/>
            </a:ext>
          </a:extLst>
        </xdr:cNvPr>
        <xdr:cNvSpPr txBox="1"/>
      </xdr:nvSpPr>
      <xdr:spPr>
        <a:xfrm rot="20882571">
          <a:off x="3854429" y="3161339"/>
          <a:ext cx="923924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dark fibre</a:t>
          </a:r>
        </a:p>
        <a:p>
          <a:endParaRPr lang="de-AT" sz="1100"/>
        </a:p>
      </xdr:txBody>
    </xdr:sp>
    <xdr:clientData/>
  </xdr:twoCellAnchor>
  <xdr:twoCellAnchor>
    <xdr:from>
      <xdr:col>11</xdr:col>
      <xdr:colOff>9525</xdr:colOff>
      <xdr:row>20</xdr:row>
      <xdr:rowOff>2381</xdr:rowOff>
    </xdr:from>
    <xdr:to>
      <xdr:col>12</xdr:col>
      <xdr:colOff>4763</xdr:colOff>
      <xdr:row>23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83691F00-C6A0-4B5E-8DA4-EB9D97DECE02}"/>
            </a:ext>
          </a:extLst>
        </xdr:cNvPr>
        <xdr:cNvCxnSpPr/>
      </xdr:nvCxnSpPr>
      <xdr:spPr>
        <a:xfrm flipV="1">
          <a:off x="10639425" y="4669631"/>
          <a:ext cx="604838" cy="569119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</xdr:colOff>
      <xdr:row>16</xdr:row>
      <xdr:rowOff>2381</xdr:rowOff>
    </xdr:from>
    <xdr:to>
      <xdr:col>12</xdr:col>
      <xdr:colOff>9525</xdr:colOff>
      <xdr:row>19</xdr:row>
      <xdr:rowOff>180975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CC3D4247-ABC1-4F92-B28E-6B22FB3369F0}"/>
            </a:ext>
          </a:extLst>
        </xdr:cNvPr>
        <xdr:cNvCxnSpPr/>
      </xdr:nvCxnSpPr>
      <xdr:spPr>
        <a:xfrm>
          <a:off x="7736681" y="3907631"/>
          <a:ext cx="3512344" cy="750094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188119</xdr:rowOff>
    </xdr:from>
    <xdr:to>
      <xdr:col>12</xdr:col>
      <xdr:colOff>4763</xdr:colOff>
      <xdr:row>19</xdr:row>
      <xdr:rowOff>188119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AAD6051C-518E-4682-90B4-3011BEDE398A}"/>
            </a:ext>
          </a:extLst>
        </xdr:cNvPr>
        <xdr:cNvCxnSpPr/>
      </xdr:nvCxnSpPr>
      <xdr:spPr>
        <a:xfrm>
          <a:off x="7734300" y="3140869"/>
          <a:ext cx="3509963" cy="15240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</xdr:colOff>
      <xdr:row>10</xdr:row>
      <xdr:rowOff>2381</xdr:rowOff>
    </xdr:from>
    <xdr:to>
      <xdr:col>12</xdr:col>
      <xdr:colOff>2381</xdr:colOff>
      <xdr:row>19</xdr:row>
      <xdr:rowOff>183356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5E556C65-FC26-452C-ABDD-59CA9B741B21}"/>
            </a:ext>
          </a:extLst>
        </xdr:cNvPr>
        <xdr:cNvCxnSpPr/>
      </xdr:nvCxnSpPr>
      <xdr:spPr>
        <a:xfrm>
          <a:off x="10632281" y="2574131"/>
          <a:ext cx="609600" cy="2085975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20</xdr:row>
      <xdr:rowOff>0</xdr:rowOff>
    </xdr:from>
    <xdr:to>
      <xdr:col>12</xdr:col>
      <xdr:colOff>8282</xdr:colOff>
      <xdr:row>21</xdr:row>
      <xdr:rowOff>182217</xdr:rowOff>
    </xdr:to>
    <xdr:cxnSp macro="">
      <xdr:nvCxnSpPr>
        <xdr:cNvPr id="88" name="Gerader Verbinder 87">
          <a:extLst>
            <a:ext uri="{FF2B5EF4-FFF2-40B4-BE49-F238E27FC236}">
              <a16:creationId xmlns:a16="http://schemas.microsoft.com/office/drawing/2014/main" id="{33BA3CFA-61B3-4C03-A2A1-9ACB045C88B3}"/>
            </a:ext>
          </a:extLst>
        </xdr:cNvPr>
        <xdr:cNvCxnSpPr/>
      </xdr:nvCxnSpPr>
      <xdr:spPr>
        <a:xfrm flipV="1">
          <a:off x="11256065" y="4663109"/>
          <a:ext cx="0" cy="372717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21</xdr:row>
      <xdr:rowOff>173934</xdr:rowOff>
    </xdr:from>
    <xdr:to>
      <xdr:col>14</xdr:col>
      <xdr:colOff>0</xdr:colOff>
      <xdr:row>22</xdr:row>
      <xdr:rowOff>0</xdr:rowOff>
    </xdr:to>
    <xdr:cxnSp macro="">
      <xdr:nvCxnSpPr>
        <xdr:cNvPr id="89" name="Gerader Verbinder 88">
          <a:extLst>
            <a:ext uri="{FF2B5EF4-FFF2-40B4-BE49-F238E27FC236}">
              <a16:creationId xmlns:a16="http://schemas.microsoft.com/office/drawing/2014/main" id="{83CC7E1C-5B29-46A2-9EB7-C96685DCA87C}"/>
            </a:ext>
          </a:extLst>
        </xdr:cNvPr>
        <xdr:cNvCxnSpPr/>
      </xdr:nvCxnSpPr>
      <xdr:spPr>
        <a:xfrm flipH="1" flipV="1">
          <a:off x="11256065" y="5027543"/>
          <a:ext cx="2261152" cy="16566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8283</xdr:colOff>
      <xdr:row>20</xdr:row>
      <xdr:rowOff>0</xdr:rowOff>
    </xdr:from>
    <xdr:to>
      <xdr:col>14</xdr:col>
      <xdr:colOff>8283</xdr:colOff>
      <xdr:row>22</xdr:row>
      <xdr:rowOff>33130</xdr:rowOff>
    </xdr:to>
    <xdr:cxnSp macro="">
      <xdr:nvCxnSpPr>
        <xdr:cNvPr id="90" name="Gerader Verbinder 89">
          <a:extLst>
            <a:ext uri="{FF2B5EF4-FFF2-40B4-BE49-F238E27FC236}">
              <a16:creationId xmlns:a16="http://schemas.microsoft.com/office/drawing/2014/main" id="{7C6EAF0C-D75F-4996-A205-11BE16A2AED0}"/>
            </a:ext>
          </a:extLst>
        </xdr:cNvPr>
        <xdr:cNvCxnSpPr/>
      </xdr:nvCxnSpPr>
      <xdr:spPr>
        <a:xfrm>
          <a:off x="13525500" y="4663109"/>
          <a:ext cx="0" cy="41413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1181676</xdr:colOff>
      <xdr:row>10</xdr:row>
      <xdr:rowOff>179154</xdr:rowOff>
    </xdr:from>
    <xdr:to>
      <xdr:col>3</xdr:col>
      <xdr:colOff>921721</xdr:colOff>
      <xdr:row>12</xdr:row>
      <xdr:rowOff>116568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9B25279F-FEF8-4FB0-AD95-AC9BAB8B3E36}"/>
            </a:ext>
          </a:extLst>
        </xdr:cNvPr>
        <xdr:cNvSpPr txBox="1"/>
      </xdr:nvSpPr>
      <xdr:spPr>
        <a:xfrm rot="346593">
          <a:off x="2301219" y="2710850"/>
          <a:ext cx="1400278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Open Access passiv</a:t>
          </a:r>
        </a:p>
        <a:p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9" tint="0.39997558519241921"/>
    <pageSetUpPr fitToPage="1"/>
  </sheetPr>
  <dimension ref="A1:AB118"/>
  <sheetViews>
    <sheetView tabSelected="1" topLeftCell="A62" zoomScale="85" zoomScaleNormal="85" workbookViewId="0">
      <selection activeCell="B12" sqref="B12"/>
    </sheetView>
  </sheetViews>
  <sheetFormatPr baseColWidth="10" defaultColWidth="9.26953125" defaultRowHeight="14.5" outlineLevelCol="1" x14ac:dyDescent="0.35"/>
  <cols>
    <col min="1" max="1" width="20.36328125" customWidth="1"/>
    <col min="2" max="2" width="16.26953125" customWidth="1"/>
    <col min="3" max="3" width="15.26953125" customWidth="1"/>
    <col min="4" max="4" width="11.26953125" customWidth="1"/>
    <col min="5" max="5" width="25.36328125" bestFit="1" customWidth="1"/>
    <col min="6" max="6" width="2.7265625" customWidth="1" outlineLevel="1"/>
    <col min="7" max="7" width="12.7265625" customWidth="1" outlineLevel="1"/>
    <col min="8" max="8" width="2.7265625" customWidth="1" outlineLevel="1"/>
    <col min="9" max="9" width="23.36328125" customWidth="1" outlineLevel="1"/>
    <col min="10" max="10" width="10.26953125" customWidth="1" outlineLevel="1"/>
    <col min="11" max="11" width="35.7265625" customWidth="1" outlineLevel="1"/>
    <col min="12" max="14" width="16.6328125" customWidth="1"/>
    <col min="15" max="15" width="18" customWidth="1"/>
    <col min="16" max="16" width="20.26953125" customWidth="1"/>
    <col min="17" max="17" width="29.08984375" customWidth="1"/>
    <col min="18" max="27" width="16.6328125" customWidth="1"/>
    <col min="28" max="28" width="52.36328125" customWidth="1"/>
  </cols>
  <sheetData>
    <row r="1" spans="1:28" ht="33.75" customHeight="1" x14ac:dyDescent="0.6">
      <c r="A1" s="18" t="s">
        <v>315</v>
      </c>
      <c r="AB1" s="87"/>
    </row>
    <row r="2" spans="1:28" x14ac:dyDescent="0.35">
      <c r="A2" s="2"/>
      <c r="L2" s="325" t="s">
        <v>81</v>
      </c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59" t="s">
        <v>73</v>
      </c>
    </row>
    <row r="3" spans="1:28" ht="18.5" x14ac:dyDescent="0.45">
      <c r="A3" s="13" t="s">
        <v>172</v>
      </c>
      <c r="L3" s="328" t="s">
        <v>19</v>
      </c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21"/>
    </row>
    <row r="4" spans="1:28" ht="15" customHeight="1" x14ac:dyDescent="0.35">
      <c r="A4" s="2"/>
      <c r="L4" s="317" t="s">
        <v>63</v>
      </c>
      <c r="M4" s="318"/>
      <c r="N4" s="318"/>
      <c r="O4" s="318"/>
      <c r="P4" s="318"/>
      <c r="Q4" s="318"/>
      <c r="R4" s="318"/>
      <c r="S4" s="319"/>
      <c r="T4" s="317" t="s">
        <v>66</v>
      </c>
      <c r="U4" s="318"/>
      <c r="V4" s="318"/>
      <c r="W4" s="318"/>
      <c r="X4" s="318"/>
      <c r="Y4" s="318"/>
      <c r="Z4" s="318"/>
      <c r="AA4" s="319"/>
      <c r="AB4" s="312" t="s">
        <v>123</v>
      </c>
    </row>
    <row r="5" spans="1:28" x14ac:dyDescent="0.35">
      <c r="A5" s="59" t="s">
        <v>78</v>
      </c>
      <c r="B5" s="59" t="s">
        <v>79</v>
      </c>
      <c r="C5" s="59" t="s">
        <v>78</v>
      </c>
      <c r="D5" s="59" t="s">
        <v>74</v>
      </c>
      <c r="E5" s="86"/>
      <c r="F5" s="64"/>
      <c r="G5" s="58" t="s">
        <v>108</v>
      </c>
      <c r="H5" s="58"/>
      <c r="I5" s="58" t="s">
        <v>109</v>
      </c>
      <c r="J5" s="58"/>
      <c r="K5" s="58" t="s">
        <v>110</v>
      </c>
      <c r="L5" s="314" t="s">
        <v>0</v>
      </c>
      <c r="M5" s="315"/>
      <c r="N5" s="315"/>
      <c r="O5" s="316"/>
      <c r="P5" s="314" t="s">
        <v>1</v>
      </c>
      <c r="Q5" s="315"/>
      <c r="R5" s="315"/>
      <c r="S5" s="316"/>
      <c r="T5" s="314" t="s">
        <v>0</v>
      </c>
      <c r="U5" s="315"/>
      <c r="V5" s="315"/>
      <c r="W5" s="316"/>
      <c r="X5" s="314" t="s">
        <v>1</v>
      </c>
      <c r="Y5" s="315"/>
      <c r="Z5" s="315"/>
      <c r="AA5" s="316"/>
      <c r="AB5" s="313"/>
    </row>
    <row r="6" spans="1:28" x14ac:dyDescent="0.35">
      <c r="A6" s="2"/>
      <c r="C6" s="25" t="s">
        <v>55</v>
      </c>
      <c r="D6" s="302" t="s">
        <v>59</v>
      </c>
      <c r="E6" s="302"/>
      <c r="F6" s="302"/>
      <c r="G6" s="302"/>
      <c r="H6" s="302"/>
      <c r="I6" s="302"/>
      <c r="J6" s="302"/>
      <c r="K6" s="303"/>
      <c r="L6" s="10" t="s">
        <v>2</v>
      </c>
      <c r="M6" s="10" t="s">
        <v>70</v>
      </c>
      <c r="N6" s="10" t="s">
        <v>16</v>
      </c>
      <c r="O6" s="10" t="s">
        <v>3</v>
      </c>
      <c r="P6" s="10" t="s">
        <v>2</v>
      </c>
      <c r="Q6" s="10" t="s">
        <v>70</v>
      </c>
      <c r="R6" s="10" t="s">
        <v>16</v>
      </c>
      <c r="S6" s="10" t="s">
        <v>3</v>
      </c>
      <c r="T6" s="10" t="s">
        <v>2</v>
      </c>
      <c r="U6" s="10" t="s">
        <v>70</v>
      </c>
      <c r="V6" s="10" t="s">
        <v>16</v>
      </c>
      <c r="W6" s="10" t="s">
        <v>3</v>
      </c>
      <c r="X6" s="10" t="s">
        <v>2</v>
      </c>
      <c r="Y6" s="10" t="s">
        <v>70</v>
      </c>
      <c r="Z6" s="10" t="s">
        <v>16</v>
      </c>
      <c r="AA6" s="10" t="s">
        <v>3</v>
      </c>
      <c r="AB6" s="10"/>
    </row>
    <row r="7" spans="1:28" s="17" customFormat="1" ht="22.5" customHeight="1" x14ac:dyDescent="0.35">
      <c r="A7" s="14" t="s">
        <v>176</v>
      </c>
      <c r="B7" s="15" t="s">
        <v>177</v>
      </c>
      <c r="C7" s="85" t="s">
        <v>327</v>
      </c>
      <c r="D7" s="93" t="s">
        <v>179</v>
      </c>
      <c r="E7" s="129" t="s">
        <v>115</v>
      </c>
      <c r="F7" s="37"/>
      <c r="G7" s="45" t="s">
        <v>17</v>
      </c>
      <c r="H7" s="50"/>
      <c r="I7" s="50" t="s">
        <v>97</v>
      </c>
      <c r="J7" s="37"/>
      <c r="K7" s="50" t="s">
        <v>4</v>
      </c>
      <c r="L7" s="16" t="s">
        <v>183</v>
      </c>
      <c r="M7" s="16" t="s">
        <v>180</v>
      </c>
      <c r="N7" s="16" t="s">
        <v>181</v>
      </c>
      <c r="O7" s="16" t="s">
        <v>182</v>
      </c>
      <c r="P7" s="16" t="s">
        <v>187</v>
      </c>
      <c r="Q7" s="16" t="s">
        <v>184</v>
      </c>
      <c r="R7" s="16" t="s">
        <v>185</v>
      </c>
      <c r="S7" s="16" t="s">
        <v>186</v>
      </c>
      <c r="T7" s="16" t="s">
        <v>188</v>
      </c>
      <c r="U7" s="16" t="s">
        <v>189</v>
      </c>
      <c r="V7" s="16" t="s">
        <v>190</v>
      </c>
      <c r="W7" s="16" t="s">
        <v>191</v>
      </c>
      <c r="X7" s="16" t="s">
        <v>192</v>
      </c>
      <c r="Y7" s="16" t="s">
        <v>193</v>
      </c>
      <c r="Z7" s="16" t="s">
        <v>194</v>
      </c>
      <c r="AA7" s="16" t="s">
        <v>195</v>
      </c>
      <c r="AB7" s="16" t="s">
        <v>196</v>
      </c>
    </row>
    <row r="8" spans="1:28" x14ac:dyDescent="0.35">
      <c r="A8" s="9"/>
      <c r="B8" s="9" t="s">
        <v>71</v>
      </c>
      <c r="C8" s="150"/>
      <c r="E8" s="68" t="s">
        <v>86</v>
      </c>
      <c r="F8" s="38">
        <v>1</v>
      </c>
      <c r="G8" s="52" t="s">
        <v>5</v>
      </c>
      <c r="H8" s="46">
        <v>0</v>
      </c>
      <c r="I8" s="47" t="s">
        <v>133</v>
      </c>
      <c r="K8" s="69" t="s">
        <v>86</v>
      </c>
      <c r="L8" s="30"/>
      <c r="M8" s="11"/>
      <c r="N8" s="11"/>
      <c r="O8" s="11"/>
      <c r="P8" s="11"/>
      <c r="Q8" s="11"/>
      <c r="R8" s="11"/>
      <c r="S8" s="11"/>
      <c r="T8" s="12"/>
      <c r="U8" s="11"/>
      <c r="V8" s="11"/>
      <c r="W8" s="11"/>
      <c r="X8" s="11"/>
      <c r="Y8" s="11"/>
      <c r="Z8" s="11"/>
      <c r="AA8" s="11"/>
      <c r="AB8" s="11"/>
    </row>
    <row r="9" spans="1:28" ht="15" customHeight="1" x14ac:dyDescent="0.35">
      <c r="D9" s="131" t="str">
        <f>F8&amp;H9&amp;J10&amp;"0"</f>
        <v>11110</v>
      </c>
      <c r="E9" s="83"/>
      <c r="H9" s="72">
        <v>1</v>
      </c>
      <c r="I9" s="51" t="s">
        <v>84</v>
      </c>
      <c r="J9" s="188">
        <v>10</v>
      </c>
      <c r="K9" s="139" t="s">
        <v>8</v>
      </c>
    </row>
    <row r="10" spans="1:28" x14ac:dyDescent="0.35">
      <c r="D10" s="132" t="str">
        <f>F8&amp;H10&amp;J10&amp;"0"</f>
        <v>12110</v>
      </c>
      <c r="E10" s="83"/>
      <c r="H10" s="72">
        <v>2</v>
      </c>
      <c r="I10" s="51" t="s">
        <v>96</v>
      </c>
      <c r="J10" s="128">
        <v>11</v>
      </c>
      <c r="K10" s="182" t="s">
        <v>7</v>
      </c>
      <c r="AB10" s="160"/>
    </row>
    <row r="11" spans="1:28" x14ac:dyDescent="0.35">
      <c r="D11" s="191" t="str">
        <f>F8&amp;H11&amp;J10&amp;"0"</f>
        <v>13110</v>
      </c>
      <c r="E11" s="83" t="s">
        <v>113</v>
      </c>
      <c r="H11" s="75">
        <v>3</v>
      </c>
      <c r="I11" s="76" t="s">
        <v>82</v>
      </c>
      <c r="K11" s="69" t="s">
        <v>9</v>
      </c>
    </row>
    <row r="12" spans="1:28" x14ac:dyDescent="0.35">
      <c r="D12" s="189" t="str">
        <f>F8&amp;H9&amp;J9&amp;"0"</f>
        <v>11100</v>
      </c>
      <c r="E12" s="83" t="s">
        <v>91</v>
      </c>
      <c r="H12" s="77">
        <v>4</v>
      </c>
      <c r="I12" s="78" t="s">
        <v>83</v>
      </c>
      <c r="J12" s="46">
        <v>21</v>
      </c>
      <c r="K12" s="71" t="s">
        <v>52</v>
      </c>
    </row>
    <row r="13" spans="1:28" x14ac:dyDescent="0.35">
      <c r="D13" s="190" t="str">
        <f>F8&amp;H10&amp;J9&amp;"0"</f>
        <v>12100</v>
      </c>
      <c r="E13" s="83" t="s">
        <v>114</v>
      </c>
      <c r="J13" s="72">
        <v>22</v>
      </c>
      <c r="K13" s="53" t="s">
        <v>50</v>
      </c>
    </row>
    <row r="14" spans="1:28" x14ac:dyDescent="0.35">
      <c r="D14" s="5"/>
      <c r="E14" s="41" t="s">
        <v>9</v>
      </c>
      <c r="J14" s="48">
        <v>23</v>
      </c>
      <c r="K14" s="54" t="s">
        <v>51</v>
      </c>
    </row>
    <row r="15" spans="1:28" x14ac:dyDescent="0.35">
      <c r="D15" s="189" t="str">
        <f>F8&amp;H9&amp;J12&amp;"0"</f>
        <v>11210</v>
      </c>
      <c r="E15" s="41"/>
      <c r="K15" s="69" t="s">
        <v>88</v>
      </c>
    </row>
    <row r="16" spans="1:28" ht="15" customHeight="1" x14ac:dyDescent="0.35">
      <c r="D16" s="192" t="str">
        <f>F8&amp;H10&amp;J12&amp;"0"</f>
        <v>12210</v>
      </c>
      <c r="E16" s="83"/>
      <c r="J16" s="188">
        <v>30</v>
      </c>
      <c r="K16" s="139" t="s">
        <v>202</v>
      </c>
    </row>
    <row r="17" spans="4:14" x14ac:dyDescent="0.35">
      <c r="D17" s="191" t="str">
        <f>F8&amp;H11&amp;J12&amp;"0"</f>
        <v>13210</v>
      </c>
      <c r="E17" s="83"/>
      <c r="J17" s="56">
        <v>31</v>
      </c>
      <c r="K17" s="183" t="s">
        <v>61</v>
      </c>
    </row>
    <row r="18" spans="4:14" x14ac:dyDescent="0.35">
      <c r="D18" s="189" t="str">
        <f>F8&amp;H9&amp;J13&amp;"0"</f>
        <v>11220</v>
      </c>
      <c r="E18" s="83"/>
      <c r="J18" s="56">
        <v>32</v>
      </c>
      <c r="K18" s="183" t="s">
        <v>60</v>
      </c>
    </row>
    <row r="19" spans="4:14" x14ac:dyDescent="0.35">
      <c r="D19" s="192" t="str">
        <f>F8&amp;H10&amp;J13&amp;"0"</f>
        <v>12220</v>
      </c>
      <c r="E19" s="83"/>
      <c r="F19" s="3"/>
      <c r="G19" s="3"/>
      <c r="J19" s="128">
        <v>39</v>
      </c>
      <c r="K19" s="182" t="s">
        <v>206</v>
      </c>
    </row>
    <row r="20" spans="4:14" x14ac:dyDescent="0.35">
      <c r="D20" s="191" t="str">
        <f>F8&amp;H11&amp;J13&amp;"0"</f>
        <v>13220</v>
      </c>
      <c r="E20" s="83"/>
      <c r="K20" s="69" t="s">
        <v>10</v>
      </c>
      <c r="N20" s="83" t="s">
        <v>326</v>
      </c>
    </row>
    <row r="21" spans="4:14" x14ac:dyDescent="0.35">
      <c r="D21" s="189" t="str">
        <f>F8&amp;H9&amp;J14&amp;"0"</f>
        <v>11230</v>
      </c>
      <c r="E21" s="83"/>
      <c r="J21" s="55">
        <v>41</v>
      </c>
      <c r="K21" s="71" t="s">
        <v>53</v>
      </c>
      <c r="N21" s="3">
        <v>11200</v>
      </c>
    </row>
    <row r="22" spans="4:14" x14ac:dyDescent="0.35">
      <c r="D22" s="192" t="str">
        <f>F8&amp;H10&amp;J14&amp;"0"</f>
        <v>12230</v>
      </c>
      <c r="E22" s="83"/>
      <c r="J22" s="56">
        <v>42</v>
      </c>
      <c r="K22" s="53" t="s">
        <v>54</v>
      </c>
      <c r="N22" s="3">
        <v>12200</v>
      </c>
    </row>
    <row r="23" spans="4:14" x14ac:dyDescent="0.35">
      <c r="D23" s="191" t="str">
        <f>F8&amp;H11&amp;J14&amp;"0"</f>
        <v>13230</v>
      </c>
      <c r="E23" s="83"/>
      <c r="J23" s="56">
        <v>43</v>
      </c>
      <c r="K23" s="53" t="s">
        <v>226</v>
      </c>
      <c r="N23" s="3">
        <v>13200</v>
      </c>
    </row>
    <row r="24" spans="4:14" x14ac:dyDescent="0.35">
      <c r="D24" s="5"/>
      <c r="E24" s="41" t="s">
        <v>88</v>
      </c>
      <c r="J24" s="220">
        <v>44</v>
      </c>
      <c r="K24" s="221" t="s">
        <v>227</v>
      </c>
    </row>
    <row r="25" spans="4:14" x14ac:dyDescent="0.35">
      <c r="D25" s="213" t="str">
        <f>F8&amp;H11&amp;J16&amp;"0"</f>
        <v>13300</v>
      </c>
      <c r="E25" s="83" t="s">
        <v>205</v>
      </c>
      <c r="J25" s="38">
        <v>90</v>
      </c>
      <c r="K25" s="52" t="s">
        <v>218</v>
      </c>
    </row>
    <row r="26" spans="4:14" x14ac:dyDescent="0.35">
      <c r="D26" s="191" t="str">
        <f>$F$8&amp;$H$12&amp;J16&amp;"0"</f>
        <v>14300</v>
      </c>
      <c r="E26" s="83" t="s">
        <v>204</v>
      </c>
    </row>
    <row r="27" spans="4:14" x14ac:dyDescent="0.35">
      <c r="D27" s="213" t="str">
        <f>$F$8&amp;$H$12&amp;J17&amp;"0"</f>
        <v>14310</v>
      </c>
      <c r="E27" s="83"/>
    </row>
    <row r="28" spans="4:14" ht="15" customHeight="1" x14ac:dyDescent="0.35">
      <c r="D28" s="191" t="str">
        <f>$F$8&amp;$H$12&amp;J18&amp;"0"</f>
        <v>14320</v>
      </c>
      <c r="J28" s="181"/>
      <c r="K28" s="181"/>
    </row>
    <row r="29" spans="4:14" x14ac:dyDescent="0.35">
      <c r="D29" s="184" t="str">
        <f>$F$8&amp;$H$8&amp;J19&amp;"0"</f>
        <v>10390</v>
      </c>
      <c r="E29" s="83" t="s">
        <v>212</v>
      </c>
    </row>
    <row r="30" spans="4:14" ht="16.5" x14ac:dyDescent="0.35">
      <c r="D30" s="5"/>
      <c r="E30" s="41" t="s">
        <v>117</v>
      </c>
      <c r="H30" t="s">
        <v>87</v>
      </c>
    </row>
    <row r="31" spans="4:14" x14ac:dyDescent="0.35">
      <c r="D31" s="189" t="str">
        <f>F8&amp;H51&amp;J21&amp;"0"</f>
        <v>10410</v>
      </c>
      <c r="E31" s="83" t="s">
        <v>99</v>
      </c>
    </row>
    <row r="32" spans="4:14" x14ac:dyDescent="0.35">
      <c r="D32" s="191" t="str">
        <f>F8&amp;H52&amp;J21&amp;"0"</f>
        <v>13410</v>
      </c>
      <c r="E32" s="83" t="s">
        <v>88</v>
      </c>
    </row>
    <row r="33" spans="1:27" x14ac:dyDescent="0.35">
      <c r="D33" s="189" t="str">
        <f>F8&amp;H51&amp;J22&amp;"0"</f>
        <v>10420</v>
      </c>
      <c r="E33" s="83" t="s">
        <v>99</v>
      </c>
    </row>
    <row r="34" spans="1:27" x14ac:dyDescent="0.35">
      <c r="D34" s="133" t="str">
        <f>F8&amp;H52&amp;J22&amp;"0"</f>
        <v>13420</v>
      </c>
      <c r="E34" s="83" t="s">
        <v>88</v>
      </c>
    </row>
    <row r="35" spans="1:27" x14ac:dyDescent="0.35">
      <c r="D35" s="131" t="str">
        <f>F8&amp;H51&amp;J23&amp;"0"</f>
        <v>10430</v>
      </c>
      <c r="E35" s="83" t="s">
        <v>99</v>
      </c>
    </row>
    <row r="36" spans="1:27" x14ac:dyDescent="0.35">
      <c r="D36" s="133" t="str">
        <f>F8&amp;H52&amp;J23&amp;"0"</f>
        <v>13430</v>
      </c>
      <c r="E36" s="83" t="s">
        <v>88</v>
      </c>
    </row>
    <row r="37" spans="1:27" x14ac:dyDescent="0.35">
      <c r="D37" s="223" t="str">
        <f>F8&amp;H51&amp;J24&amp;"0"</f>
        <v>10440</v>
      </c>
      <c r="E37" s="83" t="s">
        <v>99</v>
      </c>
    </row>
    <row r="38" spans="1:27" x14ac:dyDescent="0.35">
      <c r="D38" s="224" t="str">
        <f>F8&amp;H52&amp;J24&amp;"0"</f>
        <v>13440</v>
      </c>
      <c r="E38" s="83" t="s">
        <v>88</v>
      </c>
    </row>
    <row r="39" spans="1:27" x14ac:dyDescent="0.35">
      <c r="D39" s="280"/>
      <c r="E39" s="83"/>
    </row>
    <row r="40" spans="1:27" x14ac:dyDescent="0.35">
      <c r="E40" s="41" t="s">
        <v>11</v>
      </c>
    </row>
    <row r="41" spans="1:27" x14ac:dyDescent="0.35">
      <c r="D41" s="131" t="str">
        <f>F8&amp;H8&amp;J25&amp;"0"</f>
        <v>10900</v>
      </c>
      <c r="E41" s="83" t="s">
        <v>133</v>
      </c>
    </row>
    <row r="42" spans="1:27" x14ac:dyDescent="0.35">
      <c r="D42" s="133" t="str">
        <f>F8&amp;H11&amp;J25&amp;"0"</f>
        <v>13900</v>
      </c>
      <c r="E42" s="83"/>
    </row>
    <row r="43" spans="1:27" x14ac:dyDescent="0.35">
      <c r="D43" s="84"/>
      <c r="E43" s="130"/>
    </row>
    <row r="44" spans="1:27" x14ac:dyDescent="0.35">
      <c r="D44" s="74"/>
      <c r="E44" s="73"/>
    </row>
    <row r="45" spans="1:27" x14ac:dyDescent="0.35">
      <c r="L45" s="322" t="s">
        <v>81</v>
      </c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</row>
    <row r="46" spans="1:27" ht="18.5" x14ac:dyDescent="0.45">
      <c r="A46" s="13" t="s">
        <v>173</v>
      </c>
      <c r="L46" s="320" t="s">
        <v>19</v>
      </c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</row>
    <row r="47" spans="1:27" x14ac:dyDescent="0.35">
      <c r="A47" s="2"/>
      <c r="L47" s="317" t="s">
        <v>64</v>
      </c>
      <c r="M47" s="318"/>
      <c r="N47" s="318"/>
      <c r="O47" s="318"/>
      <c r="P47" s="318"/>
      <c r="Q47" s="318"/>
      <c r="R47" s="318"/>
      <c r="S47" s="319"/>
      <c r="T47" s="317" t="s">
        <v>66</v>
      </c>
      <c r="U47" s="318"/>
      <c r="V47" s="318"/>
      <c r="W47" s="318"/>
      <c r="X47" s="318"/>
      <c r="Y47" s="318"/>
      <c r="Z47" s="318"/>
      <c r="AA47" s="319"/>
    </row>
    <row r="48" spans="1:27" x14ac:dyDescent="0.35">
      <c r="A48" s="59" t="s">
        <v>78</v>
      </c>
      <c r="B48" s="59" t="s">
        <v>79</v>
      </c>
      <c r="C48" s="59" t="s">
        <v>78</v>
      </c>
      <c r="D48" s="59" t="s">
        <v>74</v>
      </c>
      <c r="E48" s="86"/>
      <c r="F48" s="64"/>
      <c r="G48" s="58" t="s">
        <v>108</v>
      </c>
      <c r="H48" s="58"/>
      <c r="I48" s="58" t="s">
        <v>109</v>
      </c>
      <c r="J48" s="58"/>
      <c r="K48" s="58" t="s">
        <v>110</v>
      </c>
      <c r="L48" s="314" t="s">
        <v>0</v>
      </c>
      <c r="M48" s="315"/>
      <c r="N48" s="315"/>
      <c r="O48" s="316"/>
      <c r="P48" s="314" t="s">
        <v>1</v>
      </c>
      <c r="Q48" s="315"/>
      <c r="R48" s="315"/>
      <c r="S48" s="316"/>
      <c r="T48" s="314" t="s">
        <v>0</v>
      </c>
      <c r="U48" s="315"/>
      <c r="V48" s="315"/>
      <c r="W48" s="316"/>
      <c r="X48" s="314" t="s">
        <v>1</v>
      </c>
      <c r="Y48" s="315"/>
      <c r="Z48" s="315"/>
      <c r="AA48" s="316"/>
    </row>
    <row r="49" spans="1:27" x14ac:dyDescent="0.35">
      <c r="A49" s="2"/>
      <c r="C49" s="25" t="s">
        <v>55</v>
      </c>
      <c r="D49" s="304" t="s">
        <v>59</v>
      </c>
      <c r="E49" s="302"/>
      <c r="F49" s="302"/>
      <c r="G49" s="302"/>
      <c r="H49" s="302"/>
      <c r="I49" s="302"/>
      <c r="J49" s="302"/>
      <c r="K49" s="303"/>
      <c r="L49" s="10" t="s">
        <v>2</v>
      </c>
      <c r="M49" s="186" t="s">
        <v>70</v>
      </c>
      <c r="N49" s="10" t="s">
        <v>16</v>
      </c>
      <c r="O49" s="10" t="s">
        <v>3</v>
      </c>
      <c r="P49" s="10" t="s">
        <v>2</v>
      </c>
      <c r="Q49" s="186" t="s">
        <v>70</v>
      </c>
      <c r="R49" s="10" t="s">
        <v>16</v>
      </c>
      <c r="S49" s="10" t="s">
        <v>3</v>
      </c>
      <c r="T49" s="10" t="s">
        <v>2</v>
      </c>
      <c r="U49" s="10" t="s">
        <v>70</v>
      </c>
      <c r="V49" s="10" t="s">
        <v>16</v>
      </c>
      <c r="W49" s="10" t="s">
        <v>3</v>
      </c>
      <c r="X49" s="10" t="s">
        <v>2</v>
      </c>
      <c r="Y49" s="10" t="s">
        <v>70</v>
      </c>
      <c r="Z49" s="10" t="s">
        <v>16</v>
      </c>
      <c r="AA49" s="10" t="s">
        <v>3</v>
      </c>
    </row>
    <row r="50" spans="1:27" ht="17.5" x14ac:dyDescent="0.35">
      <c r="A50" s="14" t="s">
        <v>176</v>
      </c>
      <c r="B50" s="15" t="s">
        <v>177</v>
      </c>
      <c r="C50" s="85" t="s">
        <v>178</v>
      </c>
      <c r="D50" s="93" t="s">
        <v>179</v>
      </c>
      <c r="E50" s="129" t="s">
        <v>115</v>
      </c>
      <c r="F50" s="37"/>
      <c r="G50" s="45" t="s">
        <v>17</v>
      </c>
      <c r="H50" s="50"/>
      <c r="I50" s="45" t="s">
        <v>98</v>
      </c>
      <c r="J50" s="37"/>
      <c r="K50" s="50" t="s">
        <v>4</v>
      </c>
      <c r="L50" s="16" t="s">
        <v>183</v>
      </c>
      <c r="M50" s="16" t="s">
        <v>180</v>
      </c>
      <c r="N50" s="16" t="s">
        <v>181</v>
      </c>
      <c r="O50" s="16" t="s">
        <v>182</v>
      </c>
      <c r="P50" s="16" t="s">
        <v>187</v>
      </c>
      <c r="Q50" s="16" t="s">
        <v>184</v>
      </c>
      <c r="R50" s="16" t="s">
        <v>185</v>
      </c>
      <c r="S50" s="16" t="s">
        <v>186</v>
      </c>
      <c r="T50" s="16" t="s">
        <v>188</v>
      </c>
      <c r="U50" s="16" t="s">
        <v>189</v>
      </c>
      <c r="V50" s="16" t="s">
        <v>190</v>
      </c>
      <c r="W50" s="16" t="s">
        <v>191</v>
      </c>
      <c r="X50" s="16" t="s">
        <v>192</v>
      </c>
      <c r="Y50" s="16" t="s">
        <v>193</v>
      </c>
      <c r="Z50" s="16" t="s">
        <v>194</v>
      </c>
      <c r="AA50" s="16" t="s">
        <v>195</v>
      </c>
    </row>
    <row r="51" spans="1:27" x14ac:dyDescent="0.35">
      <c r="A51" s="9"/>
      <c r="B51" s="9"/>
      <c r="C51" s="27"/>
      <c r="D51" s="127"/>
      <c r="E51" s="135"/>
      <c r="F51" s="38">
        <v>6</v>
      </c>
      <c r="G51" s="52" t="s">
        <v>18</v>
      </c>
      <c r="H51" s="46">
        <v>0</v>
      </c>
      <c r="I51" s="47" t="s">
        <v>99</v>
      </c>
      <c r="J51" s="55">
        <v>10</v>
      </c>
      <c r="K51" s="47" t="s">
        <v>12</v>
      </c>
      <c r="L51" s="185"/>
      <c r="M51" s="187"/>
      <c r="N51" s="185"/>
      <c r="O51" s="185"/>
      <c r="P51" s="185"/>
      <c r="Q51" s="187"/>
      <c r="R51" s="185"/>
      <c r="S51" s="185"/>
      <c r="T51" s="12"/>
      <c r="U51" s="11"/>
      <c r="V51" s="11"/>
      <c r="W51" s="11"/>
      <c r="X51" s="11"/>
      <c r="Y51" s="11"/>
      <c r="Z51" s="11"/>
      <c r="AA51" s="11"/>
    </row>
    <row r="52" spans="1:27" x14ac:dyDescent="0.35">
      <c r="D52" s="131" t="str">
        <f>F51&amp;H51&amp;J51&amp;"0"</f>
        <v>60100</v>
      </c>
      <c r="E52" s="83" t="s">
        <v>99</v>
      </c>
      <c r="F52" s="73"/>
      <c r="H52" s="77">
        <v>3</v>
      </c>
      <c r="I52" s="78" t="s">
        <v>88</v>
      </c>
      <c r="J52" s="72">
        <v>20</v>
      </c>
      <c r="K52" s="51" t="s">
        <v>13</v>
      </c>
    </row>
    <row r="53" spans="1:27" x14ac:dyDescent="0.35">
      <c r="D53" s="133" t="str">
        <f>F51&amp;H52&amp;J51&amp;"0"</f>
        <v>63100</v>
      </c>
      <c r="E53" s="83" t="s">
        <v>88</v>
      </c>
      <c r="F53" s="73"/>
      <c r="J53" s="72">
        <v>30</v>
      </c>
      <c r="K53" s="51" t="s">
        <v>14</v>
      </c>
    </row>
    <row r="54" spans="1:27" x14ac:dyDescent="0.35">
      <c r="D54" s="131" t="str">
        <f>F51&amp;H51&amp;J52&amp;"0"</f>
        <v>60200</v>
      </c>
      <c r="E54" s="83" t="s">
        <v>99</v>
      </c>
      <c r="F54" s="73"/>
      <c r="J54" s="48">
        <v>40</v>
      </c>
      <c r="K54" s="49" t="s">
        <v>15</v>
      </c>
    </row>
    <row r="55" spans="1:27" x14ac:dyDescent="0.35">
      <c r="D55" s="133" t="str">
        <f>F51&amp;H52&amp;J52&amp;"0"</f>
        <v>63200</v>
      </c>
      <c r="E55" s="83" t="s">
        <v>88</v>
      </c>
      <c r="F55" s="73"/>
    </row>
    <row r="56" spans="1:27" x14ac:dyDescent="0.35">
      <c r="D56" s="131" t="str">
        <f>F51&amp;H51&amp;J53&amp;"0"</f>
        <v>60300</v>
      </c>
      <c r="E56" s="83" t="s">
        <v>99</v>
      </c>
      <c r="F56" s="73"/>
    </row>
    <row r="57" spans="1:27" x14ac:dyDescent="0.35">
      <c r="D57" s="133" t="str">
        <f>F51&amp;H52&amp;J53&amp;"0"</f>
        <v>63300</v>
      </c>
      <c r="E57" s="83" t="s">
        <v>88</v>
      </c>
      <c r="F57" s="73"/>
    </row>
    <row r="58" spans="1:27" x14ac:dyDescent="0.35">
      <c r="D58" s="131" t="str">
        <f>F51&amp;H51&amp;J54&amp;"0"</f>
        <v>60400</v>
      </c>
      <c r="E58" s="83" t="s">
        <v>99</v>
      </c>
      <c r="F58" s="73"/>
    </row>
    <row r="59" spans="1:27" x14ac:dyDescent="0.35">
      <c r="D59" s="133" t="str">
        <f>F51&amp;H52&amp;J54&amp;"0"</f>
        <v>63400</v>
      </c>
      <c r="E59" s="83" t="s">
        <v>88</v>
      </c>
      <c r="F59" s="73"/>
      <c r="H59" t="s">
        <v>87</v>
      </c>
    </row>
    <row r="62" spans="1:27" x14ac:dyDescent="0.35">
      <c r="O62" s="86"/>
      <c r="P62" s="86"/>
    </row>
    <row r="63" spans="1:27" ht="18.5" x14ac:dyDescent="0.45">
      <c r="A63" s="13" t="s">
        <v>329</v>
      </c>
      <c r="L63" s="94" t="s">
        <v>79</v>
      </c>
      <c r="M63" s="288" t="s">
        <v>81</v>
      </c>
      <c r="N63" s="288"/>
      <c r="O63" s="59" t="s">
        <v>73</v>
      </c>
      <c r="P63" s="59" t="s">
        <v>73</v>
      </c>
    </row>
    <row r="64" spans="1:27" x14ac:dyDescent="0.35">
      <c r="A64" s="2"/>
      <c r="L64" s="307" t="s">
        <v>19</v>
      </c>
      <c r="M64" s="308"/>
      <c r="N64" s="308"/>
      <c r="O64" s="308"/>
      <c r="P64" s="308"/>
    </row>
    <row r="65" spans="1:21" ht="30.9" customHeight="1" x14ac:dyDescent="0.35">
      <c r="A65" s="59" t="s">
        <v>78</v>
      </c>
      <c r="B65" s="59" t="s">
        <v>79</v>
      </c>
      <c r="C65" s="59" t="s">
        <v>78</v>
      </c>
      <c r="D65" s="59" t="s">
        <v>74</v>
      </c>
      <c r="E65" s="86"/>
      <c r="F65" s="64"/>
      <c r="G65" s="58" t="s">
        <v>108</v>
      </c>
      <c r="H65" s="58"/>
      <c r="I65" s="58" t="s">
        <v>109</v>
      </c>
      <c r="J65" s="58"/>
      <c r="K65" s="58" t="s">
        <v>110</v>
      </c>
      <c r="L65" s="289" t="s">
        <v>94</v>
      </c>
      <c r="M65" s="326" t="s">
        <v>65</v>
      </c>
      <c r="N65" s="327"/>
      <c r="O65" s="289" t="s">
        <v>302</v>
      </c>
      <c r="P65" s="289" t="s">
        <v>328</v>
      </c>
      <c r="R65" s="287"/>
    </row>
    <row r="66" spans="1:21" x14ac:dyDescent="0.35">
      <c r="A66" s="2"/>
      <c r="C66" s="25" t="s">
        <v>55</v>
      </c>
      <c r="D66" s="304" t="s">
        <v>59</v>
      </c>
      <c r="E66" s="302"/>
      <c r="F66" s="302"/>
      <c r="G66" s="302"/>
      <c r="H66" s="302"/>
      <c r="I66" s="302"/>
      <c r="J66" s="302"/>
      <c r="K66" s="303"/>
      <c r="L66" s="96" t="s">
        <v>93</v>
      </c>
      <c r="M66" s="10" t="s">
        <v>0</v>
      </c>
      <c r="N66" s="10" t="s">
        <v>1</v>
      </c>
      <c r="O66" s="10" t="s">
        <v>305</v>
      </c>
      <c r="P66" s="96" t="s">
        <v>93</v>
      </c>
      <c r="R66" s="5"/>
    </row>
    <row r="67" spans="1:21" s="8" customFormat="1" ht="32.5" x14ac:dyDescent="0.35">
      <c r="A67" s="14" t="s">
        <v>176</v>
      </c>
      <c r="B67" s="15" t="s">
        <v>177</v>
      </c>
      <c r="C67" s="85" t="s">
        <v>327</v>
      </c>
      <c r="D67" s="93" t="s">
        <v>179</v>
      </c>
      <c r="E67" s="129" t="s">
        <v>115</v>
      </c>
      <c r="F67" s="37"/>
      <c r="G67" s="45" t="s">
        <v>17</v>
      </c>
      <c r="H67" s="50"/>
      <c r="I67" s="50" t="s">
        <v>97</v>
      </c>
      <c r="J67" s="37"/>
      <c r="K67" s="50" t="s">
        <v>4</v>
      </c>
      <c r="L67" s="126" t="s">
        <v>318</v>
      </c>
      <c r="M67" s="16" t="s">
        <v>197</v>
      </c>
      <c r="N67" s="16" t="s">
        <v>198</v>
      </c>
      <c r="O67" s="16" t="s">
        <v>303</v>
      </c>
      <c r="P67" s="126" t="s">
        <v>332</v>
      </c>
      <c r="R67" s="97"/>
    </row>
    <row r="68" spans="1:21" s="152" customFormat="1" x14ac:dyDescent="0.35">
      <c r="A68" s="269"/>
      <c r="B68" s="269"/>
      <c r="C68" s="270"/>
      <c r="E68" s="271" t="s">
        <v>86</v>
      </c>
      <c r="F68" s="272">
        <v>1</v>
      </c>
      <c r="G68" s="273" t="s">
        <v>5</v>
      </c>
      <c r="H68" s="46">
        <v>0</v>
      </c>
      <c r="I68" s="47" t="s">
        <v>133</v>
      </c>
      <c r="K68" s="275" t="s">
        <v>86</v>
      </c>
      <c r="L68" s="276"/>
      <c r="M68" s="276"/>
      <c r="N68" s="276"/>
      <c r="O68" s="290"/>
      <c r="P68" s="276"/>
    </row>
    <row r="69" spans="1:21" ht="15" customHeight="1" x14ac:dyDescent="0.35">
      <c r="D69" s="131" t="str">
        <f>F68&amp;H69&amp;J70&amp;"0"</f>
        <v>11110</v>
      </c>
      <c r="E69" s="83"/>
      <c r="F69" s="73"/>
      <c r="H69" s="72">
        <v>1</v>
      </c>
      <c r="I69" s="51" t="s">
        <v>84</v>
      </c>
      <c r="J69" s="188">
        <v>10</v>
      </c>
      <c r="K69" s="139" t="s">
        <v>8</v>
      </c>
    </row>
    <row r="70" spans="1:21" ht="15" customHeight="1" x14ac:dyDescent="0.35">
      <c r="D70" s="132" t="str">
        <f>F68&amp;H70&amp;J70&amp;"0"</f>
        <v>12110</v>
      </c>
      <c r="E70" s="83"/>
      <c r="F70" s="73"/>
      <c r="H70" s="72">
        <v>2</v>
      </c>
      <c r="I70" s="51" t="s">
        <v>96</v>
      </c>
      <c r="J70" s="70">
        <v>11</v>
      </c>
      <c r="K70" s="49" t="s">
        <v>7</v>
      </c>
      <c r="L70" s="323" t="s">
        <v>314</v>
      </c>
      <c r="M70" s="324"/>
      <c r="N70" s="324"/>
      <c r="O70" t="s">
        <v>338</v>
      </c>
      <c r="P70" s="278"/>
      <c r="Q70" s="278"/>
      <c r="R70" s="278"/>
      <c r="S70" s="278"/>
      <c r="T70" s="278"/>
      <c r="U70" s="278"/>
    </row>
    <row r="71" spans="1:21" x14ac:dyDescent="0.35">
      <c r="C71" s="91"/>
      <c r="D71" s="133" t="str">
        <f>F68&amp;H71&amp;J70&amp;"0"</f>
        <v>13110</v>
      </c>
      <c r="E71" s="83" t="s">
        <v>113</v>
      </c>
      <c r="F71" s="73"/>
      <c r="G71" s="3"/>
      <c r="H71" s="75">
        <v>3</v>
      </c>
      <c r="I71" s="76" t="s">
        <v>82</v>
      </c>
      <c r="K71" s="69" t="s">
        <v>9</v>
      </c>
      <c r="L71" s="323"/>
      <c r="M71" s="324"/>
      <c r="N71" s="324"/>
      <c r="O71" t="s">
        <v>339</v>
      </c>
      <c r="Q71" s="278"/>
      <c r="R71" s="278"/>
      <c r="S71" s="278"/>
      <c r="T71" s="278"/>
      <c r="U71" s="278"/>
    </row>
    <row r="72" spans="1:21" x14ac:dyDescent="0.35">
      <c r="D72" s="189" t="str">
        <f>F68&amp;H69&amp;J69&amp;"0"</f>
        <v>11100</v>
      </c>
      <c r="E72" s="83" t="s">
        <v>91</v>
      </c>
      <c r="F72" s="73"/>
      <c r="G72" s="3"/>
      <c r="H72" s="77">
        <v>4</v>
      </c>
      <c r="I72" s="78" t="s">
        <v>83</v>
      </c>
      <c r="J72" s="46">
        <v>21</v>
      </c>
      <c r="K72" s="71" t="s">
        <v>52</v>
      </c>
      <c r="L72" s="323"/>
      <c r="M72" s="324"/>
      <c r="N72" s="324"/>
      <c r="O72" t="s">
        <v>340</v>
      </c>
      <c r="Q72" s="278"/>
      <c r="R72" s="278"/>
      <c r="S72" s="278"/>
      <c r="T72" s="278"/>
      <c r="U72" s="278"/>
    </row>
    <row r="73" spans="1:21" x14ac:dyDescent="0.35">
      <c r="C73" s="91"/>
      <c r="D73" s="190" t="str">
        <f>F68&amp;H70&amp;J69&amp;"0"</f>
        <v>12100</v>
      </c>
      <c r="E73" s="83" t="s">
        <v>114</v>
      </c>
      <c r="F73" s="73"/>
      <c r="G73" s="3"/>
      <c r="H73" s="3"/>
      <c r="I73" s="3"/>
      <c r="J73" s="72">
        <v>22</v>
      </c>
      <c r="K73" s="53" t="s">
        <v>50</v>
      </c>
      <c r="L73" s="323"/>
      <c r="M73" s="324"/>
      <c r="N73" s="324"/>
      <c r="O73" t="s">
        <v>341</v>
      </c>
      <c r="Q73" s="278"/>
      <c r="R73" s="278"/>
      <c r="S73" s="278"/>
      <c r="T73" s="278"/>
      <c r="U73" s="278"/>
    </row>
    <row r="74" spans="1:21" x14ac:dyDescent="0.35">
      <c r="D74" s="5"/>
      <c r="E74" s="41" t="s">
        <v>9</v>
      </c>
      <c r="F74" s="73"/>
      <c r="J74" s="48">
        <v>23</v>
      </c>
      <c r="K74" s="54" t="s">
        <v>51</v>
      </c>
      <c r="L74" s="323"/>
      <c r="M74" s="324"/>
      <c r="N74" s="324"/>
      <c r="O74" t="s">
        <v>342</v>
      </c>
      <c r="Q74" s="278"/>
      <c r="R74" s="278"/>
      <c r="S74" s="278"/>
      <c r="T74" s="278"/>
      <c r="U74" s="278"/>
    </row>
    <row r="75" spans="1:21" x14ac:dyDescent="0.35">
      <c r="D75" s="189" t="str">
        <f>F68&amp;H69&amp;J72&amp;"0"</f>
        <v>11210</v>
      </c>
      <c r="E75" s="41"/>
      <c r="F75" s="73"/>
      <c r="K75" s="69" t="s">
        <v>88</v>
      </c>
      <c r="L75" s="323"/>
      <c r="M75" s="324"/>
      <c r="N75" s="324"/>
      <c r="Q75" s="278"/>
      <c r="R75" s="278"/>
      <c r="S75" s="278"/>
      <c r="T75" s="278"/>
      <c r="U75" s="278"/>
    </row>
    <row r="76" spans="1:21" ht="15" customHeight="1" x14ac:dyDescent="0.35">
      <c r="D76" s="192" t="str">
        <f>F68&amp;H70&amp;J72&amp;"0"</f>
        <v>12210</v>
      </c>
      <c r="E76" s="83"/>
      <c r="J76" s="188">
        <v>30</v>
      </c>
      <c r="K76" s="139" t="s">
        <v>202</v>
      </c>
      <c r="L76" s="323"/>
      <c r="M76" s="324"/>
      <c r="N76" s="324"/>
      <c r="O76" t="s">
        <v>333</v>
      </c>
      <c r="T76" s="3"/>
    </row>
    <row r="77" spans="1:21" x14ac:dyDescent="0.35">
      <c r="D77" s="191" t="str">
        <f>F68&amp;H71&amp;J72&amp;"0"</f>
        <v>13210</v>
      </c>
      <c r="E77" s="83"/>
      <c r="J77" s="56">
        <v>31</v>
      </c>
      <c r="K77" s="183" t="s">
        <v>61</v>
      </c>
      <c r="L77" s="141"/>
      <c r="O77" s="291" t="s">
        <v>335</v>
      </c>
    </row>
    <row r="78" spans="1:21" x14ac:dyDescent="0.35">
      <c r="D78" s="189" t="str">
        <f>F68&amp;H69&amp;J73&amp;"0"</f>
        <v>11220</v>
      </c>
      <c r="E78" s="83"/>
      <c r="J78" s="70">
        <v>32</v>
      </c>
      <c r="K78" s="182" t="s">
        <v>60</v>
      </c>
      <c r="L78" s="141"/>
      <c r="O78" s="291" t="s">
        <v>336</v>
      </c>
    </row>
    <row r="79" spans="1:21" x14ac:dyDescent="0.35">
      <c r="D79" s="192" t="str">
        <f>F68&amp;H70&amp;J73&amp;"0"</f>
        <v>12220</v>
      </c>
      <c r="E79" s="83"/>
      <c r="J79" s="128">
        <v>39</v>
      </c>
      <c r="K79" s="182" t="s">
        <v>206</v>
      </c>
      <c r="L79" s="141"/>
      <c r="O79" s="291" t="s">
        <v>337</v>
      </c>
    </row>
    <row r="80" spans="1:21" ht="17.5" x14ac:dyDescent="0.35">
      <c r="D80" s="191" t="str">
        <f>F68&amp;H71&amp;J73&amp;"0"</f>
        <v>13220</v>
      </c>
      <c r="E80" s="83"/>
      <c r="H80" s="50"/>
      <c r="I80" s="45" t="s">
        <v>98</v>
      </c>
      <c r="K80" s="68" t="s">
        <v>10</v>
      </c>
      <c r="O80" t="s">
        <v>334</v>
      </c>
    </row>
    <row r="81" spans="3:12" x14ac:dyDescent="0.35">
      <c r="D81" s="189" t="str">
        <f>F68&amp;H69&amp;J74&amp;"0"</f>
        <v>11230</v>
      </c>
      <c r="E81" s="83"/>
      <c r="H81" s="46">
        <f>H51</f>
        <v>0</v>
      </c>
      <c r="I81" s="47" t="s">
        <v>99</v>
      </c>
      <c r="J81" s="55">
        <v>41</v>
      </c>
      <c r="K81" s="71" t="s">
        <v>53</v>
      </c>
    </row>
    <row r="82" spans="3:12" x14ac:dyDescent="0.35">
      <c r="D82" s="192" t="str">
        <f>F68&amp;H70&amp;J74&amp;"0"</f>
        <v>12230</v>
      </c>
      <c r="E82" s="83"/>
      <c r="H82" s="77">
        <f>H52</f>
        <v>3</v>
      </c>
      <c r="I82" s="78" t="s">
        <v>88</v>
      </c>
      <c r="J82" s="56">
        <v>42</v>
      </c>
      <c r="K82" s="53" t="s">
        <v>54</v>
      </c>
    </row>
    <row r="83" spans="3:12" x14ac:dyDescent="0.35">
      <c r="D83" s="191" t="str">
        <f>F68&amp;H71&amp;J74&amp;"0"</f>
        <v>13230</v>
      </c>
      <c r="E83" s="83"/>
      <c r="J83" s="267">
        <v>43</v>
      </c>
      <c r="K83" s="268" t="s">
        <v>95</v>
      </c>
    </row>
    <row r="84" spans="3:12" x14ac:dyDescent="0.35">
      <c r="D84" s="5"/>
      <c r="E84" s="41" t="s">
        <v>88</v>
      </c>
      <c r="J84" s="220">
        <v>44</v>
      </c>
      <c r="K84" s="221" t="s">
        <v>227</v>
      </c>
    </row>
    <row r="85" spans="3:12" x14ac:dyDescent="0.35">
      <c r="D85" s="213" t="str">
        <f>$F$68&amp;H71&amp;J76&amp;"0"</f>
        <v>13300</v>
      </c>
      <c r="E85" s="83" t="s">
        <v>205</v>
      </c>
      <c r="J85" s="38">
        <v>90</v>
      </c>
      <c r="K85" s="52" t="s">
        <v>116</v>
      </c>
    </row>
    <row r="86" spans="3:12" x14ac:dyDescent="0.35">
      <c r="D86" s="191" t="str">
        <f>$F$68&amp;H72&amp;J76&amp;"0"</f>
        <v>14300</v>
      </c>
      <c r="E86" s="83" t="s">
        <v>204</v>
      </c>
      <c r="H86" t="s">
        <v>87</v>
      </c>
    </row>
    <row r="87" spans="3:12" x14ac:dyDescent="0.35">
      <c r="D87" s="213" t="str">
        <f>$F$68&amp;$H$72&amp;J77&amp;"0"</f>
        <v>14310</v>
      </c>
      <c r="E87" s="83"/>
    </row>
    <row r="88" spans="3:12" s="1" customFormat="1" ht="15" customHeight="1" x14ac:dyDescent="0.35">
      <c r="C88"/>
      <c r="D88" s="191" t="str">
        <f>$F$68&amp;$H$72&amp;J78&amp;"0"</f>
        <v>14320</v>
      </c>
      <c r="E88"/>
      <c r="J88" s="181"/>
      <c r="K88" s="181"/>
      <c r="L88"/>
    </row>
    <row r="89" spans="3:12" s="1" customFormat="1" ht="15" customHeight="1" x14ac:dyDescent="0.35">
      <c r="C89"/>
      <c r="D89" s="184" t="str">
        <f>$F$68&amp;$H$68&amp;J79&amp;"0"</f>
        <v>10390</v>
      </c>
      <c r="E89" s="83" t="s">
        <v>212</v>
      </c>
      <c r="J89" s="181"/>
      <c r="K89" s="181"/>
      <c r="L89"/>
    </row>
    <row r="90" spans="3:12" s="1" customFormat="1" ht="16.5" x14ac:dyDescent="0.35">
      <c r="C90"/>
      <c r="D90" s="214"/>
      <c r="E90" s="41" t="s">
        <v>117</v>
      </c>
      <c r="L90"/>
    </row>
    <row r="91" spans="3:12" x14ac:dyDescent="0.35">
      <c r="D91" s="189" t="str">
        <f>F68&amp;H81&amp;J81&amp;"0"</f>
        <v>10410</v>
      </c>
      <c r="E91" s="83" t="s">
        <v>99</v>
      </c>
    </row>
    <row r="92" spans="3:12" x14ac:dyDescent="0.35">
      <c r="D92" s="191" t="str">
        <f>F68&amp;H82&amp;J81&amp;"0"</f>
        <v>13410</v>
      </c>
      <c r="E92" s="83" t="s">
        <v>88</v>
      </c>
    </row>
    <row r="93" spans="3:12" x14ac:dyDescent="0.35">
      <c r="D93" s="189" t="str">
        <f>F68&amp;H81&amp;J82&amp;"0"</f>
        <v>10420</v>
      </c>
      <c r="E93" s="83" t="s">
        <v>99</v>
      </c>
    </row>
    <row r="94" spans="3:12" x14ac:dyDescent="0.35">
      <c r="D94" s="191" t="str">
        <f>F68&amp;H82&amp;J82&amp;"0"</f>
        <v>13420</v>
      </c>
      <c r="E94" s="83" t="s">
        <v>88</v>
      </c>
    </row>
    <row r="95" spans="3:12" ht="15" customHeight="1" x14ac:dyDescent="0.35">
      <c r="C95" s="83"/>
      <c r="D95" s="189" t="str">
        <f>F68&amp;H81&amp;J83&amp;"0"</f>
        <v>10430</v>
      </c>
      <c r="E95" s="83" t="s">
        <v>99</v>
      </c>
    </row>
    <row r="96" spans="3:12" x14ac:dyDescent="0.35">
      <c r="C96" s="83"/>
      <c r="D96" s="191" t="str">
        <f>F68&amp;H82&amp;J83&amp;"0"</f>
        <v>13430</v>
      </c>
      <c r="E96" s="83" t="s">
        <v>88</v>
      </c>
    </row>
    <row r="97" spans="1:17" x14ac:dyDescent="0.35">
      <c r="C97" s="83"/>
      <c r="D97" s="223" t="str">
        <f>F68&amp;H68&amp;J84&amp;"0"</f>
        <v>10440</v>
      </c>
      <c r="E97" s="83" t="s">
        <v>99</v>
      </c>
    </row>
    <row r="98" spans="1:17" x14ac:dyDescent="0.35">
      <c r="C98" s="83"/>
      <c r="D98" s="224" t="str">
        <f>F68&amp;H71&amp;J84&amp;"0"</f>
        <v>13440</v>
      </c>
      <c r="E98" s="83" t="s">
        <v>88</v>
      </c>
    </row>
    <row r="99" spans="1:17" x14ac:dyDescent="0.35">
      <c r="D99" s="5"/>
      <c r="E99" s="41" t="s">
        <v>11</v>
      </c>
    </row>
    <row r="100" spans="1:17" x14ac:dyDescent="0.35">
      <c r="C100" s="83"/>
      <c r="D100" s="189" t="str">
        <f>F68&amp;H68&amp;J85&amp;"0"</f>
        <v>10900</v>
      </c>
      <c r="E100" s="83"/>
    </row>
    <row r="101" spans="1:17" x14ac:dyDescent="0.35">
      <c r="D101" s="191" t="str">
        <f>F68&amp;H71&amp;J85&amp;"0"</f>
        <v>13900</v>
      </c>
      <c r="E101" s="83"/>
    </row>
    <row r="102" spans="1:17" x14ac:dyDescent="0.35">
      <c r="D102" s="80"/>
      <c r="E102" s="83"/>
    </row>
    <row r="105" spans="1:17" ht="18.5" x14ac:dyDescent="0.45">
      <c r="A105" s="13" t="s">
        <v>330</v>
      </c>
      <c r="L105" s="94" t="s">
        <v>79</v>
      </c>
      <c r="M105" s="325" t="s">
        <v>81</v>
      </c>
      <c r="N105" s="325"/>
      <c r="O105" s="59" t="s">
        <v>73</v>
      </c>
    </row>
    <row r="106" spans="1:17" x14ac:dyDescent="0.35">
      <c r="A106" s="2"/>
      <c r="L106" s="307" t="s">
        <v>19</v>
      </c>
      <c r="M106" s="308"/>
      <c r="N106" s="308"/>
      <c r="O106" s="308"/>
    </row>
    <row r="107" spans="1:17" x14ac:dyDescent="0.35">
      <c r="A107" s="59" t="s">
        <v>78</v>
      </c>
      <c r="B107" s="59" t="s">
        <v>79</v>
      </c>
      <c r="C107" s="59" t="s">
        <v>78</v>
      </c>
      <c r="D107" s="59" t="s">
        <v>74</v>
      </c>
      <c r="E107" s="86"/>
      <c r="F107" s="64"/>
      <c r="G107" s="58" t="s">
        <v>108</v>
      </c>
      <c r="H107" s="58"/>
      <c r="I107" s="58" t="s">
        <v>109</v>
      </c>
      <c r="J107" s="58"/>
      <c r="K107" s="58" t="s">
        <v>110</v>
      </c>
      <c r="L107" s="95" t="s">
        <v>94</v>
      </c>
      <c r="M107" s="95" t="s">
        <v>65</v>
      </c>
      <c r="N107" s="98"/>
      <c r="O107" s="277" t="s">
        <v>302</v>
      </c>
      <c r="P107" s="309"/>
      <c r="Q107" s="309"/>
    </row>
    <row r="108" spans="1:17" x14ac:dyDescent="0.35">
      <c r="A108" s="2"/>
      <c r="C108" s="25" t="s">
        <v>55</v>
      </c>
      <c r="D108" s="304" t="s">
        <v>59</v>
      </c>
      <c r="E108" s="302"/>
      <c r="F108" s="302"/>
      <c r="G108" s="302"/>
      <c r="H108" s="302"/>
      <c r="I108" s="302"/>
      <c r="J108" s="302"/>
      <c r="K108" s="303"/>
      <c r="L108" s="96" t="s">
        <v>93</v>
      </c>
      <c r="M108" s="10" t="s">
        <v>0</v>
      </c>
      <c r="N108" s="10" t="s">
        <v>1</v>
      </c>
      <c r="O108" s="10" t="s">
        <v>305</v>
      </c>
      <c r="P108" s="5"/>
      <c r="Q108" s="5"/>
    </row>
    <row r="109" spans="1:17" ht="32.5" x14ac:dyDescent="0.35">
      <c r="A109" s="14" t="s">
        <v>176</v>
      </c>
      <c r="B109" s="15" t="s">
        <v>177</v>
      </c>
      <c r="C109" s="85" t="s">
        <v>178</v>
      </c>
      <c r="D109" s="93" t="s">
        <v>72</v>
      </c>
      <c r="E109" s="129" t="s">
        <v>115</v>
      </c>
      <c r="F109" s="37"/>
      <c r="G109" s="45" t="s">
        <v>17</v>
      </c>
      <c r="H109" s="50"/>
      <c r="I109" s="45" t="s">
        <v>98</v>
      </c>
      <c r="J109" s="37"/>
      <c r="K109" s="50" t="s">
        <v>4</v>
      </c>
      <c r="L109" s="126" t="s">
        <v>318</v>
      </c>
      <c r="M109" s="16" t="s">
        <v>197</v>
      </c>
      <c r="N109" s="16" t="s">
        <v>198</v>
      </c>
      <c r="O109" s="16" t="s">
        <v>303</v>
      </c>
      <c r="P109" s="97"/>
      <c r="Q109" s="97"/>
    </row>
    <row r="110" spans="1:17" ht="29" x14ac:dyDescent="0.35">
      <c r="A110" s="269"/>
      <c r="B110" s="269"/>
      <c r="C110" s="270"/>
      <c r="E110" s="136"/>
      <c r="F110" s="38">
        <v>6</v>
      </c>
      <c r="G110" s="52" t="s">
        <v>18</v>
      </c>
      <c r="H110" s="46">
        <f>H67</f>
        <v>0</v>
      </c>
      <c r="I110" s="47" t="s">
        <v>99</v>
      </c>
      <c r="J110" s="55">
        <v>10</v>
      </c>
      <c r="K110" s="47" t="s">
        <v>12</v>
      </c>
      <c r="L110" s="276"/>
      <c r="M110" s="276"/>
      <c r="N110" s="276"/>
      <c r="O110" s="290">
        <v>0</v>
      </c>
      <c r="P110" s="278" t="s">
        <v>331</v>
      </c>
      <c r="Q110" s="274"/>
    </row>
    <row r="111" spans="1:17" x14ac:dyDescent="0.35">
      <c r="D111" s="131" t="str">
        <f>F110&amp;H110&amp;J110&amp;"0"</f>
        <v>60100</v>
      </c>
      <c r="E111" s="83" t="s">
        <v>99</v>
      </c>
      <c r="F111" s="73"/>
      <c r="H111" s="77">
        <f>H68</f>
        <v>0</v>
      </c>
      <c r="I111" s="78" t="s">
        <v>88</v>
      </c>
      <c r="J111" s="72">
        <v>20</v>
      </c>
      <c r="K111" s="51" t="s">
        <v>13</v>
      </c>
    </row>
    <row r="112" spans="1:17" x14ac:dyDescent="0.35">
      <c r="D112" s="133" t="str">
        <f>F110&amp;H111&amp;J110&amp;"0"</f>
        <v>60100</v>
      </c>
      <c r="E112" s="83" t="s">
        <v>88</v>
      </c>
      <c r="F112" s="73"/>
      <c r="J112" s="72">
        <v>30</v>
      </c>
      <c r="K112" s="51" t="s">
        <v>14</v>
      </c>
      <c r="L112" s="310" t="s">
        <v>314</v>
      </c>
      <c r="M112" s="311"/>
      <c r="N112" s="311"/>
    </row>
    <row r="113" spans="3:14" x14ac:dyDescent="0.35">
      <c r="C113" s="91"/>
      <c r="D113" s="131" t="str">
        <f>F110&amp;H110&amp;J111&amp;"0"</f>
        <v>60200</v>
      </c>
      <c r="E113" s="83" t="s">
        <v>99</v>
      </c>
      <c r="F113" s="73"/>
      <c r="J113" s="48">
        <v>40</v>
      </c>
      <c r="K113" s="49" t="s">
        <v>15</v>
      </c>
      <c r="L113" s="310"/>
      <c r="M113" s="311"/>
      <c r="N113" s="311"/>
    </row>
    <row r="114" spans="3:14" x14ac:dyDescent="0.35">
      <c r="D114" s="133" t="str">
        <f>F110&amp;H111&amp;J111&amp;"0"</f>
        <v>60200</v>
      </c>
      <c r="E114" s="83" t="s">
        <v>88</v>
      </c>
      <c r="F114" s="73"/>
      <c r="L114" s="310"/>
      <c r="M114" s="311"/>
      <c r="N114" s="311"/>
    </row>
    <row r="115" spans="3:14" x14ac:dyDescent="0.35">
      <c r="C115" s="91"/>
      <c r="D115" s="131" t="str">
        <f>F110&amp;H110&amp;J112&amp;"0"</f>
        <v>60300</v>
      </c>
      <c r="E115" s="83" t="s">
        <v>99</v>
      </c>
      <c r="F115" s="73"/>
      <c r="L115" s="310"/>
      <c r="M115" s="311"/>
      <c r="N115" s="311"/>
    </row>
    <row r="116" spans="3:14" x14ac:dyDescent="0.35">
      <c r="D116" s="133" t="str">
        <f>F110&amp;H111&amp;J112&amp;"0"</f>
        <v>60300</v>
      </c>
      <c r="E116" s="83" t="s">
        <v>88</v>
      </c>
      <c r="F116" s="73"/>
      <c r="L116" s="310"/>
      <c r="M116" s="311"/>
      <c r="N116" s="311"/>
    </row>
    <row r="117" spans="3:14" x14ac:dyDescent="0.35">
      <c r="D117" s="131" t="str">
        <f>F110&amp;H110&amp;J113&amp;"0"</f>
        <v>60400</v>
      </c>
      <c r="E117" s="83" t="s">
        <v>99</v>
      </c>
      <c r="F117" s="73"/>
      <c r="L117" s="310"/>
      <c r="M117" s="311"/>
      <c r="N117" s="311"/>
    </row>
    <row r="118" spans="3:14" x14ac:dyDescent="0.35">
      <c r="D118" s="133" t="str">
        <f>F110&amp;H111&amp;J113&amp;"0"</f>
        <v>60400</v>
      </c>
      <c r="E118" s="83" t="s">
        <v>88</v>
      </c>
      <c r="F118" s="73"/>
      <c r="H118" t="s">
        <v>87</v>
      </c>
      <c r="L118" s="310"/>
      <c r="M118" s="311"/>
      <c r="N118" s="311"/>
    </row>
  </sheetData>
  <mergeCells count="28">
    <mergeCell ref="D66:K66"/>
    <mergeCell ref="L64:P64"/>
    <mergeCell ref="M105:N105"/>
    <mergeCell ref="M65:N65"/>
    <mergeCell ref="L2:AA2"/>
    <mergeCell ref="L3:AA3"/>
    <mergeCell ref="L4:S4"/>
    <mergeCell ref="T4:AA4"/>
    <mergeCell ref="L5:O5"/>
    <mergeCell ref="T5:W5"/>
    <mergeCell ref="X5:AA5"/>
    <mergeCell ref="P5:S5"/>
    <mergeCell ref="L106:O106"/>
    <mergeCell ref="P107:Q107"/>
    <mergeCell ref="D108:K108"/>
    <mergeCell ref="L112:N118"/>
    <mergeCell ref="AB4:AB5"/>
    <mergeCell ref="D6:K6"/>
    <mergeCell ref="P48:S48"/>
    <mergeCell ref="L47:S47"/>
    <mergeCell ref="L48:O48"/>
    <mergeCell ref="T47:AA47"/>
    <mergeCell ref="T48:W48"/>
    <mergeCell ref="X48:AA48"/>
    <mergeCell ref="L46:AA46"/>
    <mergeCell ref="L45:AA45"/>
    <mergeCell ref="L70:N76"/>
    <mergeCell ref="D49:K49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9" tint="-0.249977111117893"/>
    <pageSetUpPr fitToPage="1"/>
  </sheetPr>
  <dimension ref="A1:R74"/>
  <sheetViews>
    <sheetView topLeftCell="A47" zoomScale="85" zoomScaleNormal="85" workbookViewId="0">
      <selection activeCell="D34" sqref="D34:D36"/>
    </sheetView>
  </sheetViews>
  <sheetFormatPr baseColWidth="10" defaultRowHeight="14.5" outlineLevelCol="1" x14ac:dyDescent="0.35"/>
  <cols>
    <col min="1" max="1" width="17.36328125" customWidth="1"/>
    <col min="2" max="2" width="15.7265625" customWidth="1"/>
    <col min="4" max="4" width="12.7265625" bestFit="1" customWidth="1"/>
    <col min="5" max="5" width="23.6328125" bestFit="1" customWidth="1"/>
    <col min="6" max="6" width="3.26953125" customWidth="1" outlineLevel="1"/>
    <col min="7" max="7" width="31.7265625" customWidth="1" outlineLevel="1"/>
    <col min="8" max="8" width="2.7265625" customWidth="1" outlineLevel="1"/>
    <col min="9" max="9" width="17.6328125" customWidth="1" outlineLevel="1"/>
    <col min="10" max="10" width="5.7265625" customWidth="1" outlineLevel="1"/>
    <col min="11" max="11" width="30.7265625" customWidth="1" outlineLevel="1"/>
    <col min="12" max="12" width="4.26953125" customWidth="1" outlineLevel="1"/>
    <col min="13" max="13" width="17.26953125" customWidth="1" outlineLevel="1"/>
    <col min="14" max="14" width="14.26953125" bestFit="1" customWidth="1"/>
    <col min="15" max="15" width="11.36328125" customWidth="1" outlineLevel="1"/>
    <col min="16" max="16" width="26.26953125" style="5" customWidth="1" outlineLevel="1"/>
    <col min="17" max="17" width="28.6328125" bestFit="1" customWidth="1"/>
    <col min="18" max="18" width="26.36328125" customWidth="1"/>
    <col min="19" max="19" width="16.36328125" customWidth="1"/>
    <col min="21" max="21" width="13.7265625" bestFit="1" customWidth="1"/>
  </cols>
  <sheetData>
    <row r="1" spans="1:17" ht="18.5" x14ac:dyDescent="0.45">
      <c r="A1" s="18" t="s">
        <v>316</v>
      </c>
    </row>
    <row r="3" spans="1:17" ht="18.5" x14ac:dyDescent="0.45">
      <c r="A3" s="13" t="s">
        <v>62</v>
      </c>
      <c r="O3" s="36"/>
    </row>
    <row r="4" spans="1:17" ht="18.5" x14ac:dyDescent="0.45">
      <c r="A4" s="13"/>
      <c r="P4" s="36"/>
      <c r="Q4" s="59" t="s">
        <v>73</v>
      </c>
    </row>
    <row r="5" spans="1:17" ht="15" customHeight="1" x14ac:dyDescent="0.35">
      <c r="A5" s="59" t="s">
        <v>78</v>
      </c>
      <c r="B5" s="59" t="s">
        <v>79</v>
      </c>
      <c r="C5" s="59" t="s">
        <v>74</v>
      </c>
      <c r="D5" s="59" t="s">
        <v>74</v>
      </c>
      <c r="E5" s="86"/>
      <c r="F5" s="64"/>
      <c r="G5" s="58" t="s">
        <v>108</v>
      </c>
      <c r="H5" s="58"/>
      <c r="I5" s="58" t="s">
        <v>109</v>
      </c>
      <c r="J5" s="58"/>
      <c r="K5" s="58" t="s">
        <v>111</v>
      </c>
      <c r="L5" s="58"/>
      <c r="M5" s="58" t="s">
        <v>112</v>
      </c>
      <c r="N5" s="59" t="s">
        <v>74</v>
      </c>
      <c r="O5" s="66"/>
      <c r="P5" s="67"/>
      <c r="Q5" s="20" t="s">
        <v>19</v>
      </c>
    </row>
    <row r="6" spans="1:17" x14ac:dyDescent="0.35">
      <c r="A6" s="2"/>
      <c r="C6" s="25" t="s">
        <v>55</v>
      </c>
      <c r="D6" s="304" t="s">
        <v>59</v>
      </c>
      <c r="E6" s="302"/>
      <c r="F6" s="302"/>
      <c r="G6" s="302"/>
      <c r="H6" s="302"/>
      <c r="I6" s="302"/>
      <c r="J6" s="302"/>
      <c r="K6" s="302"/>
      <c r="L6" s="302"/>
      <c r="M6" s="302"/>
      <c r="N6" s="302" t="s">
        <v>67</v>
      </c>
      <c r="O6" s="302"/>
      <c r="P6" s="303"/>
      <c r="Q6" s="10" t="s">
        <v>24</v>
      </c>
    </row>
    <row r="7" spans="1:17" ht="15" x14ac:dyDescent="0.35">
      <c r="A7" s="14" t="s">
        <v>176</v>
      </c>
      <c r="B7" s="15" t="s">
        <v>177</v>
      </c>
      <c r="C7" s="26" t="s">
        <v>199</v>
      </c>
      <c r="D7" s="93" t="s">
        <v>179</v>
      </c>
      <c r="E7" s="129" t="s">
        <v>115</v>
      </c>
      <c r="F7" s="50"/>
      <c r="G7" s="45" t="s">
        <v>17</v>
      </c>
      <c r="H7" s="50"/>
      <c r="I7" s="50" t="s">
        <v>97</v>
      </c>
      <c r="J7" s="37"/>
      <c r="K7" s="50" t="s">
        <v>4</v>
      </c>
      <c r="L7" s="37"/>
      <c r="M7" s="45" t="s">
        <v>21</v>
      </c>
      <c r="N7" s="42" t="s">
        <v>200</v>
      </c>
      <c r="O7" s="45" t="s">
        <v>26</v>
      </c>
      <c r="P7" s="45" t="s">
        <v>68</v>
      </c>
      <c r="Q7" s="16" t="s">
        <v>201</v>
      </c>
    </row>
    <row r="8" spans="1:17" x14ac:dyDescent="0.35">
      <c r="A8" s="9"/>
      <c r="B8" s="9"/>
      <c r="C8" s="150"/>
      <c r="E8" s="147" t="s">
        <v>86</v>
      </c>
      <c r="F8" s="39">
        <v>1</v>
      </c>
      <c r="G8" s="52" t="s">
        <v>48</v>
      </c>
      <c r="H8" s="138">
        <v>0</v>
      </c>
      <c r="I8" s="139" t="s">
        <v>89</v>
      </c>
      <c r="K8" s="69" t="s">
        <v>86</v>
      </c>
      <c r="L8" s="46">
        <v>1</v>
      </c>
      <c r="M8" s="47" t="s">
        <v>22</v>
      </c>
      <c r="N8" s="282">
        <v>1</v>
      </c>
      <c r="O8" s="38" t="s">
        <v>0</v>
      </c>
      <c r="P8" s="22" t="s">
        <v>27</v>
      </c>
      <c r="Q8" s="12"/>
    </row>
    <row r="9" spans="1:17" ht="15" customHeight="1" x14ac:dyDescent="0.35">
      <c r="C9" s="90"/>
      <c r="D9" s="131" t="str">
        <f>F8&amp;H9&amp;J10&amp;L8</f>
        <v>11111</v>
      </c>
      <c r="E9" s="83"/>
      <c r="H9" s="46">
        <f>'A Versorgte Gebiete - Coverage'!H9</f>
        <v>1</v>
      </c>
      <c r="I9" s="47" t="s">
        <v>84</v>
      </c>
      <c r="J9" s="188">
        <v>10</v>
      </c>
      <c r="K9" s="139" t="s">
        <v>8</v>
      </c>
      <c r="L9" s="48">
        <v>2</v>
      </c>
      <c r="M9" s="49" t="s">
        <v>23</v>
      </c>
      <c r="N9" s="43">
        <f t="shared" ref="N9:N18" si="0">N8+1</f>
        <v>2</v>
      </c>
      <c r="P9" s="23" t="s">
        <v>28</v>
      </c>
    </row>
    <row r="10" spans="1:17" x14ac:dyDescent="0.35">
      <c r="C10" s="90"/>
      <c r="D10" s="192" t="str">
        <f>F8&amp;H10&amp;J10&amp;L8</f>
        <v>12111</v>
      </c>
      <c r="E10" s="83"/>
      <c r="H10" s="72">
        <f>'A Versorgte Gebiete - Coverage'!H10</f>
        <v>2</v>
      </c>
      <c r="I10" s="51" t="s">
        <v>96</v>
      </c>
      <c r="J10" s="128">
        <v>11</v>
      </c>
      <c r="K10" s="182" t="s">
        <v>7</v>
      </c>
      <c r="N10" s="43">
        <f t="shared" si="0"/>
        <v>3</v>
      </c>
      <c r="P10" s="23" t="s">
        <v>29</v>
      </c>
    </row>
    <row r="11" spans="1:17" x14ac:dyDescent="0.35">
      <c r="C11" s="91"/>
      <c r="D11" s="191" t="str">
        <f>F8&amp;H11&amp;J10&amp;L8</f>
        <v>13111</v>
      </c>
      <c r="E11" s="83" t="s">
        <v>113</v>
      </c>
      <c r="H11" s="75">
        <f>'A Versorgte Gebiete - Coverage'!H11</f>
        <v>3</v>
      </c>
      <c r="I11" s="76" t="s">
        <v>82</v>
      </c>
      <c r="K11" s="69" t="s">
        <v>9</v>
      </c>
      <c r="N11" s="43">
        <f t="shared" si="0"/>
        <v>4</v>
      </c>
      <c r="P11" s="23" t="s">
        <v>30</v>
      </c>
    </row>
    <row r="12" spans="1:17" x14ac:dyDescent="0.35">
      <c r="C12" s="91"/>
      <c r="D12" s="189" t="str">
        <f>F8&amp;H9&amp;J9&amp;L8</f>
        <v>11101</v>
      </c>
      <c r="E12" s="83" t="s">
        <v>91</v>
      </c>
      <c r="H12" s="77">
        <f>'A Versorgte Gebiete - Coverage'!H12</f>
        <v>4</v>
      </c>
      <c r="I12" s="78" t="s">
        <v>83</v>
      </c>
      <c r="J12" s="46">
        <v>21</v>
      </c>
      <c r="K12" s="71" t="s">
        <v>52</v>
      </c>
      <c r="N12" s="43">
        <f t="shared" si="0"/>
        <v>5</v>
      </c>
      <c r="P12" s="23" t="s">
        <v>31</v>
      </c>
    </row>
    <row r="13" spans="1:17" x14ac:dyDescent="0.35">
      <c r="C13" s="91"/>
      <c r="D13" s="190" t="str">
        <f>F8&amp;H10&amp;J9&amp;L8</f>
        <v>12101</v>
      </c>
      <c r="E13" s="83" t="s">
        <v>114</v>
      </c>
      <c r="F13" s="40"/>
      <c r="G13" s="40"/>
      <c r="H13" s="40"/>
      <c r="I13" s="40"/>
      <c r="J13" s="72">
        <v>22</v>
      </c>
      <c r="K13" s="53" t="s">
        <v>50</v>
      </c>
      <c r="N13" s="43">
        <f t="shared" si="0"/>
        <v>6</v>
      </c>
      <c r="P13" s="23" t="s">
        <v>32</v>
      </c>
    </row>
    <row r="14" spans="1:17" x14ac:dyDescent="0.35">
      <c r="C14" s="90"/>
      <c r="D14" s="5"/>
      <c r="E14" s="41" t="s">
        <v>9</v>
      </c>
      <c r="J14" s="48">
        <v>23</v>
      </c>
      <c r="K14" s="54" t="s">
        <v>51</v>
      </c>
      <c r="N14" s="43">
        <f t="shared" si="0"/>
        <v>7</v>
      </c>
      <c r="P14" s="23" t="s">
        <v>33</v>
      </c>
    </row>
    <row r="15" spans="1:17" x14ac:dyDescent="0.35">
      <c r="C15" s="90"/>
      <c r="D15" s="212" t="str">
        <f>F8&amp;H9&amp;J12&amp;L8</f>
        <v>11211</v>
      </c>
      <c r="E15" s="41"/>
      <c r="K15" s="69" t="s">
        <v>88</v>
      </c>
      <c r="N15" s="43">
        <f t="shared" si="0"/>
        <v>8</v>
      </c>
      <c r="P15" s="23" t="s">
        <v>34</v>
      </c>
    </row>
    <row r="16" spans="1:17" ht="15" customHeight="1" x14ac:dyDescent="0.35">
      <c r="C16" s="90"/>
      <c r="D16" s="192" t="str">
        <f>F8&amp;H10&amp;J12&amp;L8</f>
        <v>12211</v>
      </c>
      <c r="E16" s="83"/>
      <c r="J16" s="55">
        <v>31</v>
      </c>
      <c r="K16" s="47" t="s">
        <v>61</v>
      </c>
      <c r="N16" s="43">
        <f t="shared" si="0"/>
        <v>9</v>
      </c>
      <c r="P16" s="23" t="s">
        <v>35</v>
      </c>
    </row>
    <row r="17" spans="2:18" x14ac:dyDescent="0.35">
      <c r="C17" s="90"/>
      <c r="D17" s="191" t="str">
        <f>F8&amp;H11&amp;J12&amp;L8</f>
        <v>13211</v>
      </c>
      <c r="E17" s="83"/>
      <c r="J17" s="70">
        <v>32</v>
      </c>
      <c r="K17" s="49" t="s">
        <v>60</v>
      </c>
      <c r="N17" s="43">
        <f t="shared" si="0"/>
        <v>10</v>
      </c>
      <c r="P17" s="23" t="s">
        <v>36</v>
      </c>
    </row>
    <row r="18" spans="2:18" x14ac:dyDescent="0.35">
      <c r="C18" s="90"/>
      <c r="D18" s="189" t="str">
        <f>F8&amp;H9&amp;J13&amp;L8</f>
        <v>11221</v>
      </c>
      <c r="E18" s="83"/>
      <c r="K18" s="68" t="s">
        <v>10</v>
      </c>
      <c r="N18" s="44">
        <f t="shared" si="0"/>
        <v>11</v>
      </c>
      <c r="P18" s="24" t="s">
        <v>37</v>
      </c>
      <c r="R18" s="283">
        <f>N34-N18</f>
        <v>10</v>
      </c>
    </row>
    <row r="19" spans="2:18" x14ac:dyDescent="0.35">
      <c r="C19" s="90"/>
      <c r="D19" s="192" t="str">
        <f>F8&amp;H10&amp;J13&amp;L8</f>
        <v>12221</v>
      </c>
      <c r="E19" s="83"/>
      <c r="H19" s="82"/>
      <c r="I19" s="82"/>
      <c r="J19" s="55">
        <v>41</v>
      </c>
      <c r="K19" s="71" t="s">
        <v>53</v>
      </c>
      <c r="N19" s="282">
        <v>51</v>
      </c>
      <c r="O19" s="38" t="s">
        <v>1</v>
      </c>
      <c r="P19" s="22" t="s">
        <v>38</v>
      </c>
      <c r="R19" s="283">
        <f>N19-N46</f>
        <v>18</v>
      </c>
    </row>
    <row r="20" spans="2:18" x14ac:dyDescent="0.35">
      <c r="C20" s="90"/>
      <c r="D20" s="191" t="str">
        <f>F8&amp;H11&amp;J13&amp;L8</f>
        <v>13221</v>
      </c>
      <c r="E20" s="83"/>
      <c r="J20" s="56">
        <v>42</v>
      </c>
      <c r="K20" s="53" t="s">
        <v>54</v>
      </c>
      <c r="N20" s="43">
        <f t="shared" ref="N20:N32" si="1">N19+1</f>
        <v>52</v>
      </c>
      <c r="P20" s="23" t="s">
        <v>39</v>
      </c>
    </row>
    <row r="21" spans="2:18" x14ac:dyDescent="0.35">
      <c r="C21" s="90"/>
      <c r="D21" s="189" t="str">
        <f>F8&amp;H9&amp;J14&amp;L8</f>
        <v>11231</v>
      </c>
      <c r="E21" s="83"/>
      <c r="J21" s="56">
        <v>43</v>
      </c>
      <c r="K21" s="53" t="s">
        <v>226</v>
      </c>
      <c r="N21" s="43">
        <f t="shared" si="1"/>
        <v>53</v>
      </c>
      <c r="P21" s="23" t="s">
        <v>40</v>
      </c>
    </row>
    <row r="22" spans="2:18" x14ac:dyDescent="0.35">
      <c r="C22" s="90"/>
      <c r="D22" s="192" t="str">
        <f>F8&amp;H10&amp;J14&amp;L8</f>
        <v>12231</v>
      </c>
      <c r="E22" s="83"/>
      <c r="J22" s="267">
        <v>44</v>
      </c>
      <c r="K22" s="268" t="s">
        <v>227</v>
      </c>
      <c r="N22" s="43">
        <f t="shared" si="1"/>
        <v>54</v>
      </c>
      <c r="P22" s="23" t="s">
        <v>41</v>
      </c>
    </row>
    <row r="23" spans="2:18" x14ac:dyDescent="0.35">
      <c r="C23" s="90"/>
      <c r="D23" s="191" t="str">
        <f>F8&amp;H11&amp;J14&amp;L8</f>
        <v>13231</v>
      </c>
      <c r="E23" s="83"/>
      <c r="H23" s="40"/>
      <c r="I23" s="40"/>
      <c r="J23" s="292">
        <v>80</v>
      </c>
      <c r="K23" s="293" t="s">
        <v>228</v>
      </c>
      <c r="N23" s="43">
        <f t="shared" si="1"/>
        <v>55</v>
      </c>
      <c r="P23" s="23" t="s">
        <v>42</v>
      </c>
    </row>
    <row r="24" spans="2:18" x14ac:dyDescent="0.35">
      <c r="C24" s="90"/>
      <c r="D24" s="5"/>
      <c r="E24" s="41" t="s">
        <v>88</v>
      </c>
      <c r="J24" s="38">
        <v>90</v>
      </c>
      <c r="K24" s="52" t="s">
        <v>219</v>
      </c>
      <c r="N24" s="43">
        <f t="shared" si="1"/>
        <v>56</v>
      </c>
      <c r="P24" s="23" t="s">
        <v>43</v>
      </c>
    </row>
    <row r="25" spans="2:18" x14ac:dyDescent="0.35">
      <c r="C25" s="90"/>
      <c r="D25" s="184" t="str">
        <f>F8&amp;H12&amp;J16&amp;L8</f>
        <v>14311</v>
      </c>
      <c r="E25" s="83"/>
      <c r="H25" s="40"/>
      <c r="I25" s="40"/>
      <c r="J25" s="61">
        <v>50</v>
      </c>
      <c r="K25" s="137" t="s">
        <v>6</v>
      </c>
      <c r="N25" s="43">
        <f t="shared" si="1"/>
        <v>57</v>
      </c>
      <c r="P25" s="23" t="s">
        <v>44</v>
      </c>
    </row>
    <row r="26" spans="2:18" ht="15" customHeight="1" x14ac:dyDescent="0.35">
      <c r="B26" s="4"/>
      <c r="C26" s="90"/>
      <c r="D26" s="184" t="str">
        <f>F8&amp;H12&amp;J17&amp;L8</f>
        <v>14321</v>
      </c>
      <c r="E26" s="83"/>
      <c r="N26" s="43">
        <f t="shared" si="1"/>
        <v>58</v>
      </c>
      <c r="P26" s="23" t="s">
        <v>45</v>
      </c>
    </row>
    <row r="27" spans="2:18" ht="16.5" x14ac:dyDescent="0.35">
      <c r="C27" s="90"/>
      <c r="D27" s="5"/>
      <c r="E27" s="41" t="s">
        <v>117</v>
      </c>
      <c r="H27" t="s">
        <v>87</v>
      </c>
      <c r="J27" s="57"/>
      <c r="N27" s="43">
        <f t="shared" si="1"/>
        <v>59</v>
      </c>
      <c r="P27" s="23" t="s">
        <v>46</v>
      </c>
    </row>
    <row r="28" spans="2:18" x14ac:dyDescent="0.35">
      <c r="C28" s="90"/>
      <c r="D28" s="189" t="str">
        <f>F8&amp;H63&amp;J19&amp;L8</f>
        <v>10411</v>
      </c>
      <c r="E28" s="83" t="s">
        <v>99</v>
      </c>
      <c r="J28" s="57"/>
      <c r="N28" s="43">
        <f t="shared" si="1"/>
        <v>60</v>
      </c>
      <c r="P28" s="23" t="s">
        <v>47</v>
      </c>
    </row>
    <row r="29" spans="2:18" x14ac:dyDescent="0.35">
      <c r="C29" s="90"/>
      <c r="D29" s="133" t="str">
        <f>F8&amp;H64&amp;J19&amp;L8</f>
        <v>13411</v>
      </c>
      <c r="E29" s="83" t="s">
        <v>88</v>
      </c>
      <c r="J29" s="57"/>
      <c r="N29" s="201">
        <f t="shared" si="1"/>
        <v>61</v>
      </c>
      <c r="O29" s="5"/>
      <c r="P29" s="23" t="s">
        <v>34</v>
      </c>
    </row>
    <row r="30" spans="2:18" x14ac:dyDescent="0.35">
      <c r="C30" s="90"/>
      <c r="D30" s="131" t="str">
        <f>F8&amp;H63&amp;J20&amp;L8</f>
        <v>10421</v>
      </c>
      <c r="E30" s="83" t="s">
        <v>99</v>
      </c>
      <c r="K30" s="225"/>
      <c r="N30" s="201">
        <f t="shared" si="1"/>
        <v>62</v>
      </c>
      <c r="O30" s="5"/>
      <c r="P30" s="23" t="s">
        <v>35</v>
      </c>
    </row>
    <row r="31" spans="2:18" x14ac:dyDescent="0.35">
      <c r="C31" s="90"/>
      <c r="D31" s="133" t="str">
        <f>F8&amp;H64&amp;J20&amp;L8</f>
        <v>13421</v>
      </c>
      <c r="E31" s="83" t="s">
        <v>88</v>
      </c>
      <c r="N31" s="201">
        <f t="shared" si="1"/>
        <v>63</v>
      </c>
      <c r="O31" s="5"/>
      <c r="P31" s="23" t="s">
        <v>36</v>
      </c>
    </row>
    <row r="32" spans="2:18" x14ac:dyDescent="0.35">
      <c r="C32" s="90"/>
      <c r="D32" s="131" t="str">
        <f>F8&amp;H63&amp;J21&amp;L8</f>
        <v>10431</v>
      </c>
      <c r="E32" s="83" t="s">
        <v>99</v>
      </c>
      <c r="N32" s="202">
        <f t="shared" si="1"/>
        <v>64</v>
      </c>
      <c r="O32" s="5"/>
      <c r="P32" s="24" t="s">
        <v>37</v>
      </c>
    </row>
    <row r="33" spans="2:17" x14ac:dyDescent="0.35">
      <c r="C33" s="90"/>
      <c r="D33" s="222" t="str">
        <f>F8&amp;H64&amp;J21&amp;L8</f>
        <v>13431</v>
      </c>
      <c r="E33" s="83" t="s">
        <v>88</v>
      </c>
    </row>
    <row r="34" spans="2:17" ht="15" customHeight="1" x14ac:dyDescent="0.35">
      <c r="C34" s="83"/>
      <c r="D34" s="189" t="str">
        <f>F8&amp;H63&amp;J22&amp;L8</f>
        <v>10441</v>
      </c>
      <c r="E34" s="83" t="s">
        <v>99</v>
      </c>
      <c r="N34" s="282">
        <v>21</v>
      </c>
      <c r="O34" s="38" t="s">
        <v>309</v>
      </c>
      <c r="P34" s="22" t="s">
        <v>27</v>
      </c>
    </row>
    <row r="35" spans="2:17" x14ac:dyDescent="0.35">
      <c r="C35" s="83"/>
      <c r="D35" s="191" t="str">
        <f>F8&amp;H64&amp;J22&amp;L8</f>
        <v>13441</v>
      </c>
      <c r="E35" s="83" t="s">
        <v>88</v>
      </c>
      <c r="N35" s="43">
        <f>N34+1</f>
        <v>22</v>
      </c>
      <c r="P35" s="23" t="s">
        <v>28</v>
      </c>
    </row>
    <row r="36" spans="2:17" x14ac:dyDescent="0.35">
      <c r="C36" s="83"/>
      <c r="D36" s="190" t="str">
        <f>F8&amp;H8&amp;J23&amp;L8</f>
        <v>10801</v>
      </c>
      <c r="E36" s="83" t="s">
        <v>228</v>
      </c>
      <c r="N36" s="43">
        <f t="shared" ref="N36:N46" si="2">N35+1</f>
        <v>23</v>
      </c>
      <c r="P36" s="23" t="s">
        <v>29</v>
      </c>
    </row>
    <row r="37" spans="2:17" x14ac:dyDescent="0.35">
      <c r="C37" s="83"/>
      <c r="E37" s="41" t="s">
        <v>11</v>
      </c>
      <c r="N37" s="43">
        <f t="shared" si="2"/>
        <v>24</v>
      </c>
      <c r="P37" s="23" t="s">
        <v>30</v>
      </c>
    </row>
    <row r="38" spans="2:17" x14ac:dyDescent="0.35">
      <c r="C38" s="83"/>
      <c r="D38" s="131" t="str">
        <f>F8&amp;H8&amp;J24&amp;L8</f>
        <v>10901</v>
      </c>
      <c r="E38" s="83" t="s">
        <v>133</v>
      </c>
      <c r="N38" s="43">
        <f t="shared" si="2"/>
        <v>25</v>
      </c>
      <c r="P38" s="23" t="s">
        <v>31</v>
      </c>
    </row>
    <row r="39" spans="2:17" x14ac:dyDescent="0.35">
      <c r="D39" s="133" t="str">
        <f>F8&amp;H11&amp;J24&amp;L8</f>
        <v>13901</v>
      </c>
      <c r="E39" s="83"/>
      <c r="N39" s="43">
        <f t="shared" si="2"/>
        <v>26</v>
      </c>
      <c r="P39" s="23" t="s">
        <v>32</v>
      </c>
    </row>
    <row r="40" spans="2:17" x14ac:dyDescent="0.35">
      <c r="B40" s="6"/>
      <c r="C40" s="83"/>
      <c r="E40" s="41" t="s">
        <v>6</v>
      </c>
      <c r="N40" s="43">
        <f t="shared" si="2"/>
        <v>27</v>
      </c>
      <c r="P40" s="23" t="s">
        <v>33</v>
      </c>
    </row>
    <row r="41" spans="2:17" x14ac:dyDescent="0.35">
      <c r="C41" s="83"/>
      <c r="D41" s="131" t="str">
        <f>F8&amp;H9&amp;J25&amp;L8</f>
        <v>11501</v>
      </c>
      <c r="E41" s="83"/>
      <c r="N41" s="43">
        <f t="shared" si="2"/>
        <v>28</v>
      </c>
      <c r="P41" s="23" t="s">
        <v>34</v>
      </c>
    </row>
    <row r="42" spans="2:17" x14ac:dyDescent="0.35">
      <c r="D42" s="132" t="str">
        <f>F8&amp;H10&amp;J25&amp;L8</f>
        <v>12501</v>
      </c>
      <c r="E42" s="83"/>
      <c r="N42" s="43">
        <f t="shared" si="2"/>
        <v>29</v>
      </c>
      <c r="P42" s="23" t="s">
        <v>35</v>
      </c>
    </row>
    <row r="43" spans="2:17" x14ac:dyDescent="0.35">
      <c r="D43" s="133" t="str">
        <f>F8&amp;H11&amp;J25&amp;L8</f>
        <v>13501</v>
      </c>
      <c r="E43" s="83" t="s">
        <v>118</v>
      </c>
      <c r="N43" s="43">
        <f t="shared" si="2"/>
        <v>30</v>
      </c>
      <c r="P43" s="281" t="s">
        <v>310</v>
      </c>
      <c r="Q43" s="305" t="s">
        <v>311</v>
      </c>
    </row>
    <row r="44" spans="2:17" x14ac:dyDescent="0.35">
      <c r="C44" s="4"/>
      <c r="E44" s="83"/>
      <c r="N44" s="43">
        <f t="shared" si="2"/>
        <v>31</v>
      </c>
      <c r="P44" s="281" t="s">
        <v>312</v>
      </c>
      <c r="Q44" s="306"/>
    </row>
    <row r="45" spans="2:17" x14ac:dyDescent="0.35">
      <c r="C45" s="4"/>
      <c r="E45" s="83"/>
      <c r="G45" s="41" t="s">
        <v>58</v>
      </c>
      <c r="N45" s="43">
        <f t="shared" si="2"/>
        <v>32</v>
      </c>
      <c r="P45" s="281" t="s">
        <v>313</v>
      </c>
      <c r="Q45" s="306"/>
    </row>
    <row r="46" spans="2:17" x14ac:dyDescent="0.35">
      <c r="C46" s="4"/>
      <c r="D46" s="131" t="str">
        <f>F46&amp;H8&amp;J10&amp;L8</f>
        <v>20111</v>
      </c>
      <c r="E46" s="83"/>
      <c r="F46" s="61">
        <v>2</v>
      </c>
      <c r="G46" s="62" t="s">
        <v>344</v>
      </c>
      <c r="N46" s="44">
        <f t="shared" si="2"/>
        <v>33</v>
      </c>
      <c r="P46" s="24" t="s">
        <v>37</v>
      </c>
    </row>
    <row r="47" spans="2:17" x14ac:dyDescent="0.35">
      <c r="C47" s="4"/>
      <c r="D47" s="219" t="str">
        <f>F46&amp;H8&amp;J25&amp;L8</f>
        <v>20501</v>
      </c>
      <c r="E47" s="83" t="s">
        <v>222</v>
      </c>
    </row>
    <row r="48" spans="2:17" x14ac:dyDescent="0.35">
      <c r="D48" s="211" t="str">
        <f>F46&amp;H11&amp;J10&amp;L8</f>
        <v>23111</v>
      </c>
      <c r="E48" s="83" t="s">
        <v>113</v>
      </c>
    </row>
    <row r="49" spans="3:16" x14ac:dyDescent="0.35">
      <c r="D49" s="210" t="str">
        <f>F46&amp;H12&amp;J16&amp;L8</f>
        <v>24311</v>
      </c>
      <c r="E49" s="83" t="s">
        <v>88</v>
      </c>
    </row>
    <row r="50" spans="3:16" x14ac:dyDescent="0.35">
      <c r="C50" s="4"/>
      <c r="E50" s="83"/>
    </row>
    <row r="51" spans="3:16" x14ac:dyDescent="0.35">
      <c r="D51" s="79" t="str">
        <f>F51&amp;H12&amp;J17&amp;L8</f>
        <v>34321</v>
      </c>
      <c r="E51" s="83"/>
      <c r="F51" s="38">
        <v>3</v>
      </c>
      <c r="G51" s="63" t="s">
        <v>49</v>
      </c>
      <c r="P51"/>
    </row>
    <row r="52" spans="3:16" x14ac:dyDescent="0.35">
      <c r="C52" s="4"/>
      <c r="E52" s="83"/>
      <c r="P52"/>
    </row>
    <row r="53" spans="3:16" x14ac:dyDescent="0.35">
      <c r="D53" s="60" t="str">
        <f>F53&amp;H8&amp;J10&amp;L8</f>
        <v>40111</v>
      </c>
      <c r="E53" s="83" t="s">
        <v>90</v>
      </c>
      <c r="F53" s="38">
        <v>4</v>
      </c>
      <c r="G53" s="63" t="s">
        <v>343</v>
      </c>
      <c r="P53"/>
    </row>
    <row r="54" spans="3:16" x14ac:dyDescent="0.35">
      <c r="D54" s="60" t="str">
        <f>F53&amp;H8&amp;J12&amp;L8</f>
        <v>40211</v>
      </c>
      <c r="E54" s="83" t="s">
        <v>52</v>
      </c>
      <c r="P54"/>
    </row>
    <row r="55" spans="3:16" x14ac:dyDescent="0.35">
      <c r="D55" s="60" t="str">
        <f>F53&amp;H8&amp;J13&amp;L8</f>
        <v>40221</v>
      </c>
      <c r="E55" s="83" t="s">
        <v>50</v>
      </c>
      <c r="P55"/>
    </row>
    <row r="56" spans="3:16" x14ac:dyDescent="0.35">
      <c r="D56" s="60" t="str">
        <f>F53&amp;H8&amp;J14&amp;L8</f>
        <v>40231</v>
      </c>
      <c r="E56" s="83" t="s">
        <v>51</v>
      </c>
      <c r="P56"/>
    </row>
    <row r="57" spans="3:16" x14ac:dyDescent="0.35">
      <c r="D57" s="60" t="str">
        <f>F53&amp;H8&amp;J16&amp;L8</f>
        <v>40311</v>
      </c>
      <c r="E57" s="83" t="s">
        <v>61</v>
      </c>
      <c r="P57"/>
    </row>
    <row r="58" spans="3:16" x14ac:dyDescent="0.35">
      <c r="D58" s="60" t="str">
        <f>F53&amp;H8&amp;J23&amp;L8</f>
        <v>40801</v>
      </c>
      <c r="E58" s="83" t="s">
        <v>228</v>
      </c>
      <c r="P58"/>
    </row>
    <row r="59" spans="3:16" x14ac:dyDescent="0.35">
      <c r="D59" s="60" t="str">
        <f>F53&amp;H8&amp;J24&amp;L8</f>
        <v>40901</v>
      </c>
      <c r="E59" s="83" t="s">
        <v>225</v>
      </c>
      <c r="P59"/>
    </row>
    <row r="60" spans="3:16" x14ac:dyDescent="0.35">
      <c r="E60" s="83"/>
      <c r="P60"/>
    </row>
    <row r="61" spans="3:16" x14ac:dyDescent="0.35">
      <c r="E61" s="83"/>
    </row>
    <row r="62" spans="3:16" ht="17.5" x14ac:dyDescent="0.35">
      <c r="D62" s="93" t="s">
        <v>72</v>
      </c>
      <c r="E62" s="83" t="s">
        <v>115</v>
      </c>
      <c r="F62" s="37"/>
      <c r="G62" s="45" t="s">
        <v>17</v>
      </c>
      <c r="H62" s="50"/>
      <c r="I62" s="45" t="s">
        <v>98</v>
      </c>
      <c r="J62" s="37"/>
      <c r="K62" s="45" t="s">
        <v>4</v>
      </c>
    </row>
    <row r="63" spans="3:16" x14ac:dyDescent="0.35">
      <c r="E63" s="83"/>
      <c r="F63" s="38">
        <v>6</v>
      </c>
      <c r="G63" s="52" t="s">
        <v>18</v>
      </c>
      <c r="H63" s="46">
        <f>'A Versorgte Gebiete - Coverage'!H51</f>
        <v>0</v>
      </c>
      <c r="I63" s="47" t="s">
        <v>99</v>
      </c>
      <c r="J63" s="65" t="s">
        <v>80</v>
      </c>
      <c r="K63" s="52" t="s">
        <v>25</v>
      </c>
    </row>
    <row r="64" spans="3:16" x14ac:dyDescent="0.35">
      <c r="D64" s="131" t="str">
        <f>F63&amp;H63&amp;J63&amp;L8</f>
        <v>60011</v>
      </c>
      <c r="E64" s="83" t="s">
        <v>99</v>
      </c>
      <c r="H64" s="77">
        <f>'A Versorgte Gebiete - Coverage'!H52</f>
        <v>3</v>
      </c>
      <c r="I64" s="78" t="s">
        <v>88</v>
      </c>
    </row>
    <row r="65" spans="2:8" x14ac:dyDescent="0.35">
      <c r="D65" s="133" t="str">
        <f>F63&amp;H64&amp;J63&amp;L8</f>
        <v>63011</v>
      </c>
      <c r="E65" s="83" t="s">
        <v>88</v>
      </c>
    </row>
    <row r="66" spans="2:8" x14ac:dyDescent="0.35">
      <c r="H66" t="s">
        <v>87</v>
      </c>
    </row>
    <row r="67" spans="2:8" x14ac:dyDescent="0.35">
      <c r="D67" s="207" t="str">
        <f>F67&amp;H8&amp;J24&amp;L8</f>
        <v>90901</v>
      </c>
      <c r="E67" s="83" t="s">
        <v>221</v>
      </c>
      <c r="F67" s="38">
        <v>9</v>
      </c>
      <c r="G67" s="208" t="s">
        <v>220</v>
      </c>
    </row>
    <row r="70" spans="2:8" ht="18.5" x14ac:dyDescent="0.45">
      <c r="D70" s="92" t="s">
        <v>119</v>
      </c>
    </row>
    <row r="74" spans="2:8" x14ac:dyDescent="0.35">
      <c r="B74" s="7"/>
    </row>
  </sheetData>
  <mergeCells count="3">
    <mergeCell ref="N6:P6"/>
    <mergeCell ref="D6:M6"/>
    <mergeCell ref="Q43:Q45"/>
  </mergeCells>
  <pageMargins left="0.7" right="0.7" top="0.78740157499999996" bottom="0.78740157499999996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0" tint="-0.499984740745262"/>
    <pageSetUpPr fitToPage="1"/>
  </sheetPr>
  <dimension ref="A1:I49"/>
  <sheetViews>
    <sheetView topLeftCell="A9" workbookViewId="0">
      <selection activeCell="M16" sqref="M16"/>
    </sheetView>
  </sheetViews>
  <sheetFormatPr baseColWidth="10" defaultRowHeight="14.5" outlineLevelRow="1" x14ac:dyDescent="0.35"/>
  <cols>
    <col min="1" max="1" width="3.6328125" customWidth="1"/>
    <col min="2" max="2" width="17.7265625" customWidth="1"/>
    <col min="3" max="3" width="18.7265625" customWidth="1"/>
    <col min="4" max="4" width="20.7265625" customWidth="1"/>
    <col min="5" max="5" width="23.36328125" bestFit="1" customWidth="1"/>
    <col min="6" max="6" width="23" customWidth="1"/>
    <col min="7" max="7" width="23.90625" customWidth="1"/>
    <col min="8" max="8" width="29.08984375" customWidth="1"/>
    <col min="9" max="9" width="25" customWidth="1"/>
  </cols>
  <sheetData>
    <row r="1" spans="2:8" ht="18.5" x14ac:dyDescent="0.45">
      <c r="B1" s="18" t="s">
        <v>317</v>
      </c>
    </row>
    <row r="3" spans="2:8" ht="18.5" x14ac:dyDescent="0.45">
      <c r="B3" s="13" t="s">
        <v>239</v>
      </c>
    </row>
    <row r="4" spans="2:8" ht="18.5" x14ac:dyDescent="0.45">
      <c r="B4" s="13"/>
      <c r="C4" s="3" t="s">
        <v>240</v>
      </c>
    </row>
    <row r="5" spans="2:8" ht="18.5" x14ac:dyDescent="0.45">
      <c r="B5" s="13"/>
      <c r="C5" s="5" t="s">
        <v>241</v>
      </c>
    </row>
    <row r="6" spans="2:8" ht="18.5" x14ac:dyDescent="0.45">
      <c r="B6" s="13"/>
      <c r="C6" s="5"/>
    </row>
    <row r="7" spans="2:8" x14ac:dyDescent="0.35">
      <c r="B7" s="59" t="s">
        <v>78</v>
      </c>
      <c r="C7" s="59" t="s">
        <v>79</v>
      </c>
      <c r="D7" s="59" t="s">
        <v>74</v>
      </c>
      <c r="E7" s="59" t="s">
        <v>78</v>
      </c>
      <c r="F7" s="59" t="s">
        <v>74</v>
      </c>
      <c r="G7" s="59" t="s">
        <v>74</v>
      </c>
    </row>
    <row r="8" spans="2:8" x14ac:dyDescent="0.35">
      <c r="F8" s="31" t="s">
        <v>19</v>
      </c>
      <c r="G8" s="32"/>
    </row>
    <row r="9" spans="2:8" x14ac:dyDescent="0.35">
      <c r="B9" s="19"/>
      <c r="C9" s="1"/>
      <c r="D9" s="1"/>
      <c r="E9" s="1"/>
      <c r="F9" s="332" t="s">
        <v>92</v>
      </c>
      <c r="G9" s="333"/>
    </row>
    <row r="10" spans="2:8" ht="29" x14ac:dyDescent="0.35">
      <c r="B10" s="2"/>
      <c r="D10" s="304" t="s">
        <v>59</v>
      </c>
      <c r="E10" s="303"/>
      <c r="F10" s="28" t="s">
        <v>236</v>
      </c>
      <c r="G10" s="29" t="s">
        <v>244</v>
      </c>
    </row>
    <row r="11" spans="2:8" ht="15" x14ac:dyDescent="0.35">
      <c r="B11" s="14" t="s">
        <v>176</v>
      </c>
      <c r="C11" s="15" t="s">
        <v>177</v>
      </c>
      <c r="D11" s="93" t="s">
        <v>179</v>
      </c>
      <c r="E11" s="93" t="s">
        <v>203</v>
      </c>
      <c r="F11" s="16" t="s">
        <v>235</v>
      </c>
      <c r="G11" s="16" t="s">
        <v>237</v>
      </c>
      <c r="H11" s="45" t="s">
        <v>238</v>
      </c>
    </row>
    <row r="12" spans="2:8" x14ac:dyDescent="0.35">
      <c r="B12" s="9"/>
      <c r="C12" s="9"/>
      <c r="D12" s="232"/>
      <c r="E12" s="232"/>
      <c r="F12" s="33" t="s">
        <v>243</v>
      </c>
      <c r="G12" s="229" t="s">
        <v>243</v>
      </c>
      <c r="H12" s="22" t="s">
        <v>242</v>
      </c>
    </row>
    <row r="13" spans="2:8" x14ac:dyDescent="0.35">
      <c r="E13" s="5"/>
      <c r="F13" s="35" t="s">
        <v>56</v>
      </c>
      <c r="G13" s="230">
        <v>1</v>
      </c>
      <c r="H13" s="23" t="s">
        <v>22</v>
      </c>
    </row>
    <row r="14" spans="2:8" x14ac:dyDescent="0.35">
      <c r="D14" s="5"/>
      <c r="E14" s="5"/>
      <c r="F14" s="35" t="s">
        <v>135</v>
      </c>
      <c r="G14" s="231">
        <v>2</v>
      </c>
      <c r="H14" s="24" t="s">
        <v>23</v>
      </c>
    </row>
    <row r="15" spans="2:8" x14ac:dyDescent="0.35">
      <c r="D15" s="5"/>
      <c r="E15" s="5"/>
      <c r="F15" s="34" t="s">
        <v>57</v>
      </c>
      <c r="G15" s="231">
        <v>3</v>
      </c>
      <c r="H15" s="24" t="s">
        <v>304</v>
      </c>
    </row>
    <row r="16" spans="2:8" x14ac:dyDescent="0.35">
      <c r="D16" s="5"/>
      <c r="E16" s="5"/>
      <c r="F16" s="1"/>
      <c r="G16" s="1"/>
      <c r="H16" s="1"/>
    </row>
    <row r="17" spans="1:9" x14ac:dyDescent="0.35">
      <c r="D17" s="5"/>
      <c r="E17" s="5"/>
    </row>
    <row r="18" spans="1:9" ht="62.4" customHeight="1" x14ac:dyDescent="0.35">
      <c r="D18" s="329" t="s">
        <v>300</v>
      </c>
      <c r="E18" s="329"/>
      <c r="F18" s="329"/>
      <c r="G18" s="329"/>
      <c r="H18" s="329"/>
    </row>
    <row r="20" spans="1:9" ht="74.5" customHeight="1" x14ac:dyDescent="0.35">
      <c r="D20" s="329" t="s">
        <v>301</v>
      </c>
      <c r="E20" s="329"/>
      <c r="F20" s="329"/>
      <c r="G20" s="329"/>
      <c r="H20" s="329"/>
    </row>
    <row r="22" spans="1:9" ht="50.4" customHeight="1" x14ac:dyDescent="0.35">
      <c r="D22" s="329" t="s">
        <v>254</v>
      </c>
      <c r="E22" s="329"/>
      <c r="F22" s="329"/>
      <c r="G22" s="329"/>
      <c r="H22" s="329"/>
    </row>
    <row r="24" spans="1:9" ht="21" x14ac:dyDescent="0.5">
      <c r="B24" s="244" t="s">
        <v>257</v>
      </c>
    </row>
    <row r="25" spans="1:9" x14ac:dyDescent="0.35">
      <c r="B25" s="330" t="s">
        <v>256</v>
      </c>
      <c r="C25" s="331"/>
      <c r="D25" s="246" t="s">
        <v>261</v>
      </c>
      <c r="G25" s="3" t="s">
        <v>262</v>
      </c>
    </row>
    <row r="26" spans="1:9" ht="15" x14ac:dyDescent="0.35">
      <c r="B26" s="14" t="s">
        <v>176</v>
      </c>
      <c r="C26" s="15" t="s">
        <v>177</v>
      </c>
      <c r="D26" s="93" t="s">
        <v>179</v>
      </c>
      <c r="E26" s="93" t="s">
        <v>203</v>
      </c>
      <c r="F26" s="16" t="s">
        <v>235</v>
      </c>
      <c r="G26" s="16" t="s">
        <v>237</v>
      </c>
      <c r="I26" s="41" t="s">
        <v>258</v>
      </c>
    </row>
    <row r="27" spans="1:9" ht="15" hidden="1" outlineLevel="1" x14ac:dyDescent="0.35">
      <c r="B27" s="17"/>
      <c r="C27" s="17"/>
      <c r="D27" s="115"/>
      <c r="E27" s="115"/>
      <c r="F27" s="97"/>
      <c r="G27" s="97"/>
      <c r="I27" s="41"/>
    </row>
    <row r="28" spans="1:9" ht="18.5" hidden="1" outlineLevel="1" x14ac:dyDescent="0.35">
      <c r="B28" s="260" t="s">
        <v>263</v>
      </c>
      <c r="C28" s="17"/>
      <c r="D28" s="115"/>
      <c r="E28" s="115"/>
      <c r="F28" s="97"/>
      <c r="G28" s="97"/>
      <c r="I28" s="41"/>
    </row>
    <row r="29" spans="1:9" s="257" customFormat="1" ht="12" hidden="1" outlineLevel="1" x14ac:dyDescent="0.3">
      <c r="A29" s="261" t="s">
        <v>266</v>
      </c>
      <c r="B29" s="254">
        <v>1522</v>
      </c>
      <c r="C29" s="255">
        <v>44631</v>
      </c>
      <c r="D29" s="256">
        <v>11110</v>
      </c>
      <c r="E29" s="256">
        <f>B29</f>
        <v>1522</v>
      </c>
      <c r="F29" s="256" t="s">
        <v>255</v>
      </c>
      <c r="G29" s="256" t="s">
        <v>255</v>
      </c>
      <c r="H29" s="264" t="s">
        <v>266</v>
      </c>
      <c r="I29" s="257" t="s">
        <v>293</v>
      </c>
    </row>
    <row r="30" spans="1:9" s="251" customFormat="1" ht="15.5" hidden="1" outlineLevel="1" x14ac:dyDescent="0.35">
      <c r="A30" s="263" t="s">
        <v>267</v>
      </c>
      <c r="B30" s="247">
        <v>1522</v>
      </c>
      <c r="C30" s="248">
        <v>44631</v>
      </c>
      <c r="D30" s="252">
        <v>14310</v>
      </c>
      <c r="E30" s="250">
        <f t="shared" ref="E30:E33" si="0">B30</f>
        <v>1522</v>
      </c>
      <c r="F30" s="252" t="s">
        <v>255</v>
      </c>
      <c r="G30" s="249">
        <v>2</v>
      </c>
      <c r="H30" s="265" t="s">
        <v>267</v>
      </c>
      <c r="I30" s="251" t="s">
        <v>283</v>
      </c>
    </row>
    <row r="31" spans="1:9" s="257" customFormat="1" ht="12" hidden="1" outlineLevel="1" x14ac:dyDescent="0.3">
      <c r="A31" s="261" t="s">
        <v>268</v>
      </c>
      <c r="B31" s="254">
        <v>1522</v>
      </c>
      <c r="C31" s="255">
        <v>44631</v>
      </c>
      <c r="D31" s="256">
        <v>11111</v>
      </c>
      <c r="E31" s="256">
        <f t="shared" si="0"/>
        <v>1522</v>
      </c>
      <c r="F31" s="256" t="s">
        <v>255</v>
      </c>
      <c r="G31" s="256">
        <v>1</v>
      </c>
      <c r="H31" s="264" t="s">
        <v>268</v>
      </c>
      <c r="I31" s="257" t="s">
        <v>284</v>
      </c>
    </row>
    <row r="32" spans="1:9" s="257" customFormat="1" ht="12" hidden="1" outlineLevel="1" x14ac:dyDescent="0.3">
      <c r="A32" s="261" t="s">
        <v>269</v>
      </c>
      <c r="B32" s="254">
        <v>1522</v>
      </c>
      <c r="C32" s="255">
        <v>44631</v>
      </c>
      <c r="D32" s="256">
        <v>11112</v>
      </c>
      <c r="E32" s="256">
        <f t="shared" si="0"/>
        <v>1522</v>
      </c>
      <c r="F32" s="256" t="s">
        <v>255</v>
      </c>
      <c r="G32" s="256">
        <v>2</v>
      </c>
      <c r="H32" s="264" t="s">
        <v>269</v>
      </c>
      <c r="I32" s="257" t="s">
        <v>285</v>
      </c>
    </row>
    <row r="33" spans="1:9" s="257" customFormat="1" ht="12" hidden="1" outlineLevel="1" x14ac:dyDescent="0.3">
      <c r="A33" s="261" t="s">
        <v>270</v>
      </c>
      <c r="B33" s="254">
        <v>1522</v>
      </c>
      <c r="C33" s="255">
        <v>44631</v>
      </c>
      <c r="D33" s="256">
        <v>14312</v>
      </c>
      <c r="E33" s="256">
        <f t="shared" si="0"/>
        <v>1522</v>
      </c>
      <c r="F33" s="256" t="s">
        <v>255</v>
      </c>
      <c r="G33" s="256">
        <v>2</v>
      </c>
      <c r="H33" s="264" t="s">
        <v>270</v>
      </c>
      <c r="I33" s="257" t="s">
        <v>286</v>
      </c>
    </row>
    <row r="34" spans="1:9" s="251" customFormat="1" ht="15.5" hidden="1" outlineLevel="1" x14ac:dyDescent="0.35">
      <c r="A34" s="263" t="s">
        <v>271</v>
      </c>
      <c r="B34" s="247">
        <v>1522</v>
      </c>
      <c r="C34" s="248">
        <v>44631</v>
      </c>
      <c r="D34" s="252">
        <v>34321</v>
      </c>
      <c r="E34" s="249">
        <v>4290</v>
      </c>
      <c r="F34" s="252" t="s">
        <v>255</v>
      </c>
      <c r="G34" s="253">
        <v>1</v>
      </c>
      <c r="H34" s="265" t="s">
        <v>271</v>
      </c>
      <c r="I34" s="251" t="s">
        <v>287</v>
      </c>
    </row>
    <row r="35" spans="1:9" s="251" customFormat="1" ht="15.5" hidden="1" outlineLevel="1" x14ac:dyDescent="0.35">
      <c r="A35" s="263" t="s">
        <v>272</v>
      </c>
      <c r="B35" s="247">
        <v>1522</v>
      </c>
      <c r="C35" s="248">
        <v>44631</v>
      </c>
      <c r="D35" s="252">
        <v>34322</v>
      </c>
      <c r="E35" s="252">
        <v>4290</v>
      </c>
      <c r="F35" s="252" t="s">
        <v>255</v>
      </c>
      <c r="G35" s="253">
        <v>2</v>
      </c>
      <c r="H35" s="265" t="s">
        <v>272</v>
      </c>
      <c r="I35" s="251" t="s">
        <v>294</v>
      </c>
    </row>
    <row r="36" spans="1:9" collapsed="1" x14ac:dyDescent="0.35">
      <c r="A36" s="262"/>
      <c r="B36" s="245"/>
      <c r="C36" s="245"/>
      <c r="H36" s="266"/>
    </row>
    <row r="37" spans="1:9" ht="18.5" x14ac:dyDescent="0.35">
      <c r="A37" s="262"/>
      <c r="B37" s="260" t="s">
        <v>264</v>
      </c>
      <c r="C37" s="245"/>
      <c r="H37" s="266"/>
    </row>
    <row r="38" spans="1:9" s="251" customFormat="1" ht="15.5" x14ac:dyDescent="0.35">
      <c r="A38" s="263" t="s">
        <v>273</v>
      </c>
      <c r="B38" s="247">
        <v>4290</v>
      </c>
      <c r="C38" s="248">
        <v>44584</v>
      </c>
      <c r="D38" s="252">
        <v>14320</v>
      </c>
      <c r="E38" s="249">
        <v>3596</v>
      </c>
      <c r="F38" s="252" t="s">
        <v>255</v>
      </c>
      <c r="G38" s="258" t="s">
        <v>255</v>
      </c>
      <c r="H38" s="265" t="s">
        <v>273</v>
      </c>
      <c r="I38" s="259" t="s">
        <v>288</v>
      </c>
    </row>
    <row r="39" spans="1:9" s="251" customFormat="1" ht="15.5" x14ac:dyDescent="0.35">
      <c r="A39" s="263" t="s">
        <v>274</v>
      </c>
      <c r="B39" s="247">
        <v>4290</v>
      </c>
      <c r="C39" s="248">
        <v>44584</v>
      </c>
      <c r="D39" s="252">
        <v>14320</v>
      </c>
      <c r="E39" s="249">
        <v>4448</v>
      </c>
      <c r="F39" s="252" t="s">
        <v>255</v>
      </c>
      <c r="G39" s="258" t="s">
        <v>255</v>
      </c>
      <c r="H39" s="265" t="s">
        <v>274</v>
      </c>
      <c r="I39" s="259" t="s">
        <v>289</v>
      </c>
    </row>
    <row r="40" spans="1:9" x14ac:dyDescent="0.35">
      <c r="A40" s="261"/>
      <c r="B40" s="245"/>
      <c r="C40" s="245"/>
      <c r="H40" s="264"/>
    </row>
    <row r="41" spans="1:9" ht="18.5" x14ac:dyDescent="0.35">
      <c r="A41" s="261"/>
      <c r="B41" s="260" t="s">
        <v>265</v>
      </c>
      <c r="C41" s="245"/>
      <c r="H41" s="264"/>
    </row>
    <row r="42" spans="1:9" s="251" customFormat="1" ht="15.5" x14ac:dyDescent="0.35">
      <c r="A42" s="263" t="s">
        <v>275</v>
      </c>
      <c r="B42" s="247">
        <v>1975</v>
      </c>
      <c r="C42" s="248">
        <v>44593</v>
      </c>
      <c r="D42" s="252">
        <v>20111</v>
      </c>
      <c r="E42" s="249">
        <f>$B$29</f>
        <v>1522</v>
      </c>
      <c r="F42" s="252" t="s">
        <v>255</v>
      </c>
      <c r="G42" s="253">
        <v>1</v>
      </c>
      <c r="H42" s="265" t="s">
        <v>275</v>
      </c>
      <c r="I42" s="259" t="s">
        <v>295</v>
      </c>
    </row>
    <row r="43" spans="1:9" s="251" customFormat="1" ht="15.5" x14ac:dyDescent="0.35">
      <c r="A43" s="263" t="s">
        <v>276</v>
      </c>
      <c r="B43" s="247">
        <v>1975</v>
      </c>
      <c r="C43" s="248">
        <v>44593</v>
      </c>
      <c r="D43" s="252">
        <v>20112</v>
      </c>
      <c r="E43" s="249">
        <f t="shared" ref="E43:E45" si="1">$B$29</f>
        <v>1522</v>
      </c>
      <c r="F43" s="252" t="s">
        <v>255</v>
      </c>
      <c r="G43" s="253">
        <v>2</v>
      </c>
      <c r="H43" s="265" t="s">
        <v>276</v>
      </c>
      <c r="I43" s="259" t="s">
        <v>296</v>
      </c>
    </row>
    <row r="44" spans="1:9" s="251" customFormat="1" ht="15.5" x14ac:dyDescent="0.35">
      <c r="A44" s="263" t="s">
        <v>277</v>
      </c>
      <c r="B44" s="247">
        <v>1975</v>
      </c>
      <c r="C44" s="248">
        <v>44593</v>
      </c>
      <c r="D44" s="252">
        <v>24311</v>
      </c>
      <c r="E44" s="249">
        <f t="shared" si="1"/>
        <v>1522</v>
      </c>
      <c r="F44" s="252" t="s">
        <v>255</v>
      </c>
      <c r="G44" s="253">
        <v>1</v>
      </c>
      <c r="H44" s="265" t="s">
        <v>277</v>
      </c>
      <c r="I44" s="259" t="s">
        <v>297</v>
      </c>
    </row>
    <row r="45" spans="1:9" s="251" customFormat="1" ht="15.5" x14ac:dyDescent="0.35">
      <c r="A45" s="263" t="s">
        <v>278</v>
      </c>
      <c r="B45" s="247">
        <v>1975</v>
      </c>
      <c r="C45" s="248">
        <v>44593</v>
      </c>
      <c r="D45" s="252">
        <v>24312</v>
      </c>
      <c r="E45" s="249">
        <f t="shared" si="1"/>
        <v>1522</v>
      </c>
      <c r="F45" s="252" t="s">
        <v>255</v>
      </c>
      <c r="G45" s="253">
        <v>2</v>
      </c>
      <c r="H45" s="265" t="s">
        <v>278</v>
      </c>
      <c r="I45" s="259" t="s">
        <v>298</v>
      </c>
    </row>
    <row r="46" spans="1:9" s="251" customFormat="1" ht="15.5" x14ac:dyDescent="0.35">
      <c r="A46" s="263" t="s">
        <v>279</v>
      </c>
      <c r="B46" s="247">
        <v>1975</v>
      </c>
      <c r="C46" s="248">
        <v>44593</v>
      </c>
      <c r="D46" s="252">
        <v>34321</v>
      </c>
      <c r="E46" s="249">
        <f>$B$38</f>
        <v>4290</v>
      </c>
      <c r="F46" s="252" t="s">
        <v>255</v>
      </c>
      <c r="G46" s="253">
        <v>1</v>
      </c>
      <c r="H46" s="265" t="s">
        <v>279</v>
      </c>
      <c r="I46" s="259" t="s">
        <v>290</v>
      </c>
    </row>
    <row r="47" spans="1:9" s="251" customFormat="1" ht="15.5" x14ac:dyDescent="0.35">
      <c r="A47" s="263" t="s">
        <v>280</v>
      </c>
      <c r="B47" s="247">
        <v>1975</v>
      </c>
      <c r="C47" s="248">
        <v>44593</v>
      </c>
      <c r="D47" s="252">
        <v>34322</v>
      </c>
      <c r="E47" s="249">
        <f t="shared" ref="E47:E48" si="2">$B$38</f>
        <v>4290</v>
      </c>
      <c r="F47" s="249" t="s">
        <v>259</v>
      </c>
      <c r="G47" s="253">
        <v>2</v>
      </c>
      <c r="H47" s="265" t="s">
        <v>280</v>
      </c>
      <c r="I47" s="259" t="s">
        <v>291</v>
      </c>
    </row>
    <row r="48" spans="1:9" s="251" customFormat="1" ht="15.5" x14ac:dyDescent="0.35">
      <c r="A48" s="263" t="s">
        <v>281</v>
      </c>
      <c r="B48" s="247">
        <v>1975</v>
      </c>
      <c r="C48" s="248">
        <v>44593</v>
      </c>
      <c r="D48" s="252">
        <v>34322</v>
      </c>
      <c r="E48" s="249">
        <f t="shared" si="2"/>
        <v>4290</v>
      </c>
      <c r="F48" s="249" t="s">
        <v>260</v>
      </c>
      <c r="G48" s="253">
        <v>2</v>
      </c>
      <c r="H48" s="265" t="s">
        <v>281</v>
      </c>
      <c r="I48" s="259" t="s">
        <v>292</v>
      </c>
    </row>
    <row r="49" spans="1:9" s="251" customFormat="1" ht="15.5" x14ac:dyDescent="0.35">
      <c r="A49" s="263" t="s">
        <v>282</v>
      </c>
      <c r="B49" s="247">
        <v>1975</v>
      </c>
      <c r="C49" s="248">
        <v>44593</v>
      </c>
      <c r="D49" s="252">
        <v>40111</v>
      </c>
      <c r="E49" s="249">
        <f t="shared" ref="E49" si="3">$B$29</f>
        <v>1522</v>
      </c>
      <c r="F49" s="252" t="s">
        <v>255</v>
      </c>
      <c r="G49" s="253">
        <v>1</v>
      </c>
      <c r="H49" s="265" t="s">
        <v>282</v>
      </c>
      <c r="I49" s="259" t="s">
        <v>299</v>
      </c>
    </row>
  </sheetData>
  <mergeCells count="6">
    <mergeCell ref="D22:H22"/>
    <mergeCell ref="B25:C25"/>
    <mergeCell ref="D10:E10"/>
    <mergeCell ref="F9:G9"/>
    <mergeCell ref="D18:H18"/>
    <mergeCell ref="D20:H20"/>
  </mergeCells>
  <pageMargins left="0.7" right="0.7" top="0.78740157499999996" bottom="0.78740157499999996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tabColor rgb="FFC00000"/>
  </sheetPr>
  <dimension ref="A1:Q217"/>
  <sheetViews>
    <sheetView zoomScaleNormal="100" workbookViewId="0">
      <selection activeCell="J226" sqref="J226"/>
    </sheetView>
  </sheetViews>
  <sheetFormatPr baseColWidth="10" defaultRowHeight="14.5" outlineLevelRow="1" x14ac:dyDescent="0.35"/>
  <cols>
    <col min="1" max="1" width="9.6328125" customWidth="1"/>
    <col min="2" max="2" width="12.6328125" customWidth="1"/>
    <col min="3" max="3" width="12.7265625" customWidth="1"/>
    <col min="4" max="4" width="4.26953125" customWidth="1"/>
    <col min="5" max="5" width="2.6328125" customWidth="1"/>
    <col min="6" max="6" width="22.7265625" customWidth="1"/>
    <col min="7" max="7" width="2.6328125" customWidth="1"/>
    <col min="8" max="8" width="32.453125" customWidth="1"/>
    <col min="9" max="9" width="2.6328125" customWidth="1"/>
    <col min="10" max="10" width="19" customWidth="1"/>
    <col min="11" max="11" width="4.7265625" customWidth="1"/>
    <col min="12" max="12" width="31.26953125" customWidth="1"/>
    <col min="13" max="13" width="2.6328125" customWidth="1"/>
    <col min="14" max="14" width="18" customWidth="1"/>
    <col min="15" max="15" width="3.7265625" customWidth="1"/>
    <col min="16" max="16" width="37.26953125" customWidth="1"/>
  </cols>
  <sheetData>
    <row r="1" spans="1:17" ht="32.25" customHeight="1" x14ac:dyDescent="0.35">
      <c r="B1" s="336" t="s">
        <v>107</v>
      </c>
      <c r="C1" s="336"/>
      <c r="D1" s="144"/>
    </row>
    <row r="2" spans="1:17" ht="6.75" customHeight="1" x14ac:dyDescent="0.35"/>
    <row r="3" spans="1:17" x14ac:dyDescent="0.35">
      <c r="C3" s="93" t="s">
        <v>72</v>
      </c>
      <c r="D3" s="115"/>
      <c r="F3" s="335" t="s">
        <v>103</v>
      </c>
      <c r="G3" s="335"/>
      <c r="H3" s="335"/>
      <c r="I3" s="335"/>
      <c r="J3" s="335"/>
      <c r="K3" s="335"/>
      <c r="L3" s="335"/>
      <c r="M3" s="335"/>
      <c r="N3" s="335"/>
    </row>
    <row r="4" spans="1:17" ht="6" customHeight="1" x14ac:dyDescent="0.35"/>
    <row r="5" spans="1:17" s="8" customFormat="1" ht="23.25" customHeight="1" x14ac:dyDescent="0.35">
      <c r="A5" s="122" t="str">
        <f>VLOOKUP(C5,$C$48:$C$213,1,FALSE)</f>
        <v>10802</v>
      </c>
      <c r="B5" s="124" t="s">
        <v>104</v>
      </c>
      <c r="C5" s="151" t="s">
        <v>307</v>
      </c>
      <c r="D5" s="145"/>
      <c r="F5" s="121" t="str">
        <f>IF(M5,F14,F13)</f>
        <v>Nachfrage</v>
      </c>
      <c r="G5" s="8">
        <f>INT(MID($C$5,1,1))</f>
        <v>1</v>
      </c>
      <c r="H5" s="121" t="str">
        <f>VLOOKUP(G5,G13:H30,2,FALSE)</f>
        <v>Festnetz bzw. FWA inkl SAT</v>
      </c>
      <c r="I5" s="8">
        <f>INT(MID($C$5,2,1))</f>
        <v>0</v>
      </c>
      <c r="J5" s="121" t="str">
        <f>IF(G5=6,VLOOKUP(I5,I30:J31,2,FALSE),VLOOKUP(I5,I13:J17,2,FALSE))</f>
        <v>NICHT anwendbar</v>
      </c>
      <c r="K5" s="117">
        <f>INT(MID($C$5,3,2))</f>
        <v>80</v>
      </c>
      <c r="L5" s="121" t="str">
        <f>IF(G5=6,IF(K5=1,L35,VLOOKUP(K5,K30:L35,2,FALSE)),VLOOKUP(K5,K13:L28,2,FALSE))</f>
        <v>Satellit</v>
      </c>
      <c r="M5" s="8">
        <f>INT(MID($C$5,5,1))</f>
        <v>2</v>
      </c>
      <c r="N5" s="121" t="str">
        <f>VLOOKUP(M5,M13:N15,2,FALSE)</f>
        <v>Geschäftskunden</v>
      </c>
      <c r="P5" s="118" t="str">
        <f>IF(LEN(C5)&lt;&gt;5,"Fehler!! genau 5 Ziffern",IF(ISERROR(A5),"Fehler!!","ok"))</f>
        <v>ok</v>
      </c>
    </row>
    <row r="6" spans="1:17" x14ac:dyDescent="0.35">
      <c r="A6" s="8"/>
    </row>
    <row r="7" spans="1:17" ht="18.5" x14ac:dyDescent="0.45">
      <c r="A7" s="8"/>
      <c r="B7" s="13" t="s">
        <v>5</v>
      </c>
      <c r="C7" s="93" t="s">
        <v>72</v>
      </c>
      <c r="D7" s="115"/>
      <c r="F7" s="334" t="s">
        <v>106</v>
      </c>
      <c r="G7" s="334"/>
      <c r="H7" s="334"/>
      <c r="I7" s="334"/>
      <c r="J7" s="334"/>
      <c r="K7" s="334"/>
      <c r="L7" s="334"/>
      <c r="M7" s="334"/>
      <c r="N7" s="334"/>
    </row>
    <row r="8" spans="1:17" ht="6" customHeight="1" x14ac:dyDescent="0.35">
      <c r="A8" s="8"/>
    </row>
    <row r="9" spans="1:17" ht="23.25" customHeight="1" x14ac:dyDescent="0.35">
      <c r="A9" s="122" t="str">
        <f>VLOOKUP(C9,$C$48:$C$213,1,FALSE)</f>
        <v>10801</v>
      </c>
      <c r="B9" s="125" t="s">
        <v>103</v>
      </c>
      <c r="C9" s="120" t="str">
        <f>G9&amp;I9&amp;K9&amp;M9</f>
        <v>10801</v>
      </c>
      <c r="D9" s="146"/>
      <c r="E9" s="8">
        <f>INDEX(E13:E14,F9)</f>
        <v>1</v>
      </c>
      <c r="F9" s="119">
        <v>2</v>
      </c>
      <c r="G9" s="8">
        <f>INDEX(G13:G17,H9)</f>
        <v>1</v>
      </c>
      <c r="H9" s="119">
        <v>1</v>
      </c>
      <c r="I9" s="8">
        <f>INDEX(I13:I17,J9)</f>
        <v>0</v>
      </c>
      <c r="J9" s="119">
        <v>1</v>
      </c>
      <c r="K9" s="8">
        <f>INDEX(K13:K28,L9)</f>
        <v>80</v>
      </c>
      <c r="L9" s="119">
        <v>14</v>
      </c>
      <c r="M9" s="8">
        <f>IF($E9,INDEX($M$13:$M$15,N9),0)</f>
        <v>1</v>
      </c>
      <c r="N9" s="119">
        <v>2</v>
      </c>
    </row>
    <row r="10" spans="1:17" hidden="1" outlineLevel="1" x14ac:dyDescent="0.35">
      <c r="A10" s="8"/>
    </row>
    <row r="11" spans="1:17" hidden="1" outlineLevel="1" x14ac:dyDescent="0.35">
      <c r="A11" s="8"/>
      <c r="G11" s="337" t="s">
        <v>85</v>
      </c>
      <c r="H11" s="337"/>
      <c r="I11" s="337" t="s">
        <v>77</v>
      </c>
      <c r="J11" s="337"/>
      <c r="K11" s="337" t="s">
        <v>76</v>
      </c>
      <c r="L11" s="337"/>
      <c r="M11" s="337" t="s">
        <v>75</v>
      </c>
      <c r="N11" s="337"/>
    </row>
    <row r="12" spans="1:17" ht="15" hidden="1" outlineLevel="1" x14ac:dyDescent="0.35">
      <c r="A12" s="8"/>
      <c r="F12" t="s">
        <v>101</v>
      </c>
      <c r="G12" s="37"/>
      <c r="H12" s="45" t="s">
        <v>17</v>
      </c>
      <c r="I12" s="50"/>
      <c r="J12" s="50" t="s">
        <v>97</v>
      </c>
      <c r="K12" s="37"/>
      <c r="L12" s="50" t="s">
        <v>4</v>
      </c>
      <c r="M12" s="37"/>
      <c r="N12" s="45" t="s">
        <v>21</v>
      </c>
      <c r="P12" s="1"/>
      <c r="Q12" s="1"/>
    </row>
    <row r="13" spans="1:17" hidden="1" outlineLevel="1" x14ac:dyDescent="0.35">
      <c r="A13" s="8"/>
      <c r="E13">
        <v>0</v>
      </c>
      <c r="F13" t="s">
        <v>100</v>
      </c>
      <c r="G13" s="38">
        <v>1</v>
      </c>
      <c r="H13" s="39" t="s">
        <v>308</v>
      </c>
      <c r="I13" s="88">
        <v>0</v>
      </c>
      <c r="J13" s="89" t="s">
        <v>89</v>
      </c>
      <c r="K13" s="99">
        <v>10</v>
      </c>
      <c r="L13" s="100" t="s">
        <v>8</v>
      </c>
      <c r="M13" s="88">
        <v>0</v>
      </c>
      <c r="N13" s="89" t="s">
        <v>89</v>
      </c>
      <c r="Q13" s="111"/>
    </row>
    <row r="14" spans="1:17" hidden="1" outlineLevel="1" x14ac:dyDescent="0.35">
      <c r="A14" s="8"/>
      <c r="E14">
        <v>1</v>
      </c>
      <c r="F14" t="s">
        <v>102</v>
      </c>
      <c r="G14" s="61">
        <v>2</v>
      </c>
      <c r="H14" s="62" t="s">
        <v>344</v>
      </c>
      <c r="I14" s="46">
        <f>'A Versorgte Gebiete - Coverage'!H9</f>
        <v>1</v>
      </c>
      <c r="J14" s="47" t="s">
        <v>84</v>
      </c>
      <c r="K14" s="193">
        <v>11</v>
      </c>
      <c r="L14" s="194" t="s">
        <v>7</v>
      </c>
      <c r="M14" s="46">
        <v>1</v>
      </c>
      <c r="N14" s="47" t="s">
        <v>22</v>
      </c>
    </row>
    <row r="15" spans="1:17" hidden="1" outlineLevel="1" x14ac:dyDescent="0.35">
      <c r="A15" s="8"/>
      <c r="G15" s="38">
        <v>3</v>
      </c>
      <c r="H15" s="63" t="s">
        <v>49</v>
      </c>
      <c r="I15" s="72">
        <f>'A Versorgte Gebiete - Coverage'!H10</f>
        <v>2</v>
      </c>
      <c r="J15" s="51" t="s">
        <v>96</v>
      </c>
      <c r="K15" s="195">
        <v>21</v>
      </c>
      <c r="L15" s="196" t="s">
        <v>52</v>
      </c>
      <c r="M15" s="48">
        <v>2</v>
      </c>
      <c r="N15" s="49" t="s">
        <v>23</v>
      </c>
    </row>
    <row r="16" spans="1:17" hidden="1" outlineLevel="1" x14ac:dyDescent="0.35">
      <c r="A16" s="8"/>
      <c r="G16" s="38">
        <v>4</v>
      </c>
      <c r="H16" s="63" t="s">
        <v>343</v>
      </c>
      <c r="I16" s="75">
        <f>'A Versorgte Gebiete - Coverage'!H11</f>
        <v>3</v>
      </c>
      <c r="J16" s="76" t="s">
        <v>82</v>
      </c>
      <c r="K16" s="101">
        <v>22</v>
      </c>
      <c r="L16" s="102" t="s">
        <v>50</v>
      </c>
    </row>
    <row r="17" spans="1:17" hidden="1" outlineLevel="1" x14ac:dyDescent="0.35">
      <c r="A17" s="8"/>
      <c r="G17" s="209">
        <v>9</v>
      </c>
      <c r="H17" s="208" t="s">
        <v>220</v>
      </c>
      <c r="I17" s="77">
        <f>'A Versorgte Gebiete - Coverage'!H12</f>
        <v>4</v>
      </c>
      <c r="J17" s="78" t="s">
        <v>83</v>
      </c>
      <c r="K17" s="103">
        <v>23</v>
      </c>
      <c r="L17" s="104" t="s">
        <v>51</v>
      </c>
    </row>
    <row r="18" spans="1:17" hidden="1" outlineLevel="1" x14ac:dyDescent="0.35">
      <c r="A18" s="8"/>
      <c r="I18" s="2"/>
      <c r="J18" s="2"/>
      <c r="K18" s="197">
        <v>30</v>
      </c>
      <c r="L18" s="198" t="s">
        <v>169</v>
      </c>
    </row>
    <row r="19" spans="1:17" hidden="1" outlineLevel="1" x14ac:dyDescent="0.35">
      <c r="A19" s="8"/>
      <c r="K19" s="199">
        <v>31</v>
      </c>
      <c r="L19" s="200" t="s">
        <v>61</v>
      </c>
    </row>
    <row r="20" spans="1:17" hidden="1" outlineLevel="1" x14ac:dyDescent="0.35">
      <c r="A20" s="8"/>
      <c r="K20" s="205">
        <v>32</v>
      </c>
      <c r="L20" s="206" t="s">
        <v>60</v>
      </c>
    </row>
    <row r="21" spans="1:17" hidden="1" outlineLevel="1" x14ac:dyDescent="0.35">
      <c r="A21" s="8"/>
      <c r="K21" s="205">
        <v>39</v>
      </c>
      <c r="L21" s="206" t="s">
        <v>206</v>
      </c>
    </row>
    <row r="22" spans="1:17" hidden="1" outlineLevel="1" x14ac:dyDescent="0.35">
      <c r="A22" s="8"/>
      <c r="K22" s="105">
        <v>41</v>
      </c>
      <c r="L22" s="106" t="s">
        <v>53</v>
      </c>
    </row>
    <row r="23" spans="1:17" hidden="1" outlineLevel="1" x14ac:dyDescent="0.35">
      <c r="A23" s="8"/>
      <c r="K23" s="107">
        <v>42</v>
      </c>
      <c r="L23" s="108" t="s">
        <v>54</v>
      </c>
    </row>
    <row r="24" spans="1:17" hidden="1" outlineLevel="1" x14ac:dyDescent="0.35">
      <c r="A24" s="8"/>
      <c r="K24" s="107">
        <v>43</v>
      </c>
      <c r="L24" s="108" t="s">
        <v>226</v>
      </c>
    </row>
    <row r="25" spans="1:17" hidden="1" outlineLevel="1" x14ac:dyDescent="0.35">
      <c r="A25" s="8"/>
      <c r="K25" s="227">
        <v>44</v>
      </c>
      <c r="L25" s="228" t="s">
        <v>227</v>
      </c>
    </row>
    <row r="26" spans="1:17" hidden="1" outlineLevel="1" x14ac:dyDescent="0.35">
      <c r="A26" s="8"/>
      <c r="K26" s="142">
        <v>80</v>
      </c>
      <c r="L26" s="143" t="s">
        <v>228</v>
      </c>
    </row>
    <row r="27" spans="1:17" hidden="1" outlineLevel="1" x14ac:dyDescent="0.35">
      <c r="A27" s="8"/>
      <c r="K27" s="109">
        <v>90</v>
      </c>
      <c r="L27" s="110" t="s">
        <v>116</v>
      </c>
    </row>
    <row r="28" spans="1:17" hidden="1" outlineLevel="1" x14ac:dyDescent="0.35">
      <c r="A28" s="8"/>
      <c r="K28" s="38">
        <v>50</v>
      </c>
      <c r="L28" s="52" t="s">
        <v>6</v>
      </c>
      <c r="Q28" s="112"/>
    </row>
    <row r="29" spans="1:17" hidden="1" outlineLevel="1" x14ac:dyDescent="0.35">
      <c r="A29" s="8"/>
    </row>
    <row r="30" spans="1:17" hidden="1" outlineLevel="1" x14ac:dyDescent="0.35">
      <c r="A30" s="8"/>
      <c r="G30" s="38">
        <v>6</v>
      </c>
      <c r="H30" s="52" t="s">
        <v>18</v>
      </c>
      <c r="I30" s="46">
        <f>'A Versorgte Gebiete - Coverage'!H51</f>
        <v>0</v>
      </c>
      <c r="J30" s="47" t="s">
        <v>99</v>
      </c>
      <c r="K30" s="55">
        <v>10</v>
      </c>
      <c r="L30" s="47" t="s">
        <v>12</v>
      </c>
    </row>
    <row r="31" spans="1:17" hidden="1" outlineLevel="1" x14ac:dyDescent="0.35">
      <c r="A31" s="8"/>
      <c r="I31" s="77">
        <f>'A Versorgte Gebiete - Coverage'!H52</f>
        <v>3</v>
      </c>
      <c r="J31" s="78" t="s">
        <v>88</v>
      </c>
      <c r="K31" s="72">
        <v>20</v>
      </c>
      <c r="L31" s="51" t="s">
        <v>13</v>
      </c>
    </row>
    <row r="32" spans="1:17" hidden="1" outlineLevel="1" x14ac:dyDescent="0.35">
      <c r="A32" s="8"/>
      <c r="K32" s="72">
        <v>30</v>
      </c>
      <c r="L32" s="51" t="s">
        <v>14</v>
      </c>
    </row>
    <row r="33" spans="1:14" hidden="1" outlineLevel="1" x14ac:dyDescent="0.35">
      <c r="A33" s="8"/>
      <c r="K33" s="48">
        <v>40</v>
      </c>
      <c r="L33" s="49" t="s">
        <v>15</v>
      </c>
    </row>
    <row r="34" spans="1:14" hidden="1" outlineLevel="1" x14ac:dyDescent="0.35">
      <c r="A34" s="8"/>
      <c r="K34" s="48"/>
      <c r="L34" s="49"/>
    </row>
    <row r="35" spans="1:14" hidden="1" outlineLevel="1" x14ac:dyDescent="0.35">
      <c r="A35" s="8"/>
      <c r="K35" s="113" t="s">
        <v>80</v>
      </c>
      <c r="L35" s="52" t="s">
        <v>25</v>
      </c>
    </row>
    <row r="36" spans="1:14" hidden="1" outlineLevel="1" x14ac:dyDescent="0.35">
      <c r="A36" s="8"/>
    </row>
    <row r="37" spans="1:14" collapsed="1" x14ac:dyDescent="0.35">
      <c r="A37" s="8"/>
    </row>
    <row r="38" spans="1:14" ht="18.5" x14ac:dyDescent="0.45">
      <c r="A38" s="8"/>
      <c r="B38" s="13" t="s">
        <v>18</v>
      </c>
      <c r="C38" s="93" t="s">
        <v>72</v>
      </c>
      <c r="D38" s="115"/>
      <c r="F38" s="334" t="s">
        <v>106</v>
      </c>
      <c r="G38" s="334"/>
      <c r="H38" s="334"/>
      <c r="I38" s="334"/>
      <c r="J38" s="334"/>
      <c r="K38" s="334"/>
      <c r="L38" s="334"/>
      <c r="M38" s="334"/>
      <c r="N38" s="334"/>
    </row>
    <row r="39" spans="1:14" ht="6" customHeight="1" x14ac:dyDescent="0.35">
      <c r="A39" s="8"/>
    </row>
    <row r="40" spans="1:14" ht="22.5" customHeight="1" x14ac:dyDescent="0.35">
      <c r="A40" s="122" t="str">
        <f>VLOOKUP(C40,$C$48:$C$213,1,FALSE)</f>
        <v>60011</v>
      </c>
      <c r="B40" s="123" t="s">
        <v>103</v>
      </c>
      <c r="C40" s="120" t="str">
        <f>G40&amp;I40&amp;K40&amp;M40</f>
        <v>60011</v>
      </c>
      <c r="D40" s="74"/>
      <c r="E40" s="8">
        <f>INDEX(E13:E14,F40)</f>
        <v>1</v>
      </c>
      <c r="F40" s="119">
        <v>2</v>
      </c>
      <c r="G40" s="8">
        <f>INDEX(G30,H40)</f>
        <v>6</v>
      </c>
      <c r="H40" s="119">
        <v>1</v>
      </c>
      <c r="I40" s="8">
        <f>INDEX(I30:I31,J40)</f>
        <v>0</v>
      </c>
      <c r="J40" s="119">
        <v>1</v>
      </c>
      <c r="K40" s="116" t="str">
        <f>IF($E$40,$K$35,INDEX(K30:K35,L40))</f>
        <v>01</v>
      </c>
      <c r="L40" s="119">
        <v>6</v>
      </c>
      <c r="M40" s="8">
        <f>IF($E40,INDEX($M$13:$M$15,N40),0)</f>
        <v>1</v>
      </c>
      <c r="N40" s="119">
        <v>2</v>
      </c>
    </row>
    <row r="41" spans="1:14" ht="15" customHeight="1" x14ac:dyDescent="0.35"/>
    <row r="44" spans="1:14" hidden="1" outlineLevel="1" x14ac:dyDescent="0.35">
      <c r="B44" s="2" t="s">
        <v>105</v>
      </c>
      <c r="C44" s="114" t="s">
        <v>72</v>
      </c>
      <c r="D44" s="115"/>
    </row>
    <row r="45" spans="1:14" ht="18.5" hidden="1" outlineLevel="1" x14ac:dyDescent="0.45">
      <c r="A45" s="18" t="s">
        <v>20</v>
      </c>
      <c r="B45" s="2"/>
      <c r="C45" s="115"/>
      <c r="D45" s="115"/>
    </row>
    <row r="46" spans="1:14" ht="18.5" hidden="1" outlineLevel="1" x14ac:dyDescent="0.45">
      <c r="A46" s="18"/>
      <c r="B46" s="2"/>
      <c r="C46" s="115"/>
      <c r="D46" s="148" t="s">
        <v>5</v>
      </c>
    </row>
    <row r="47" spans="1:14" hidden="1" outlineLevel="1" x14ac:dyDescent="0.35">
      <c r="C47" s="149"/>
      <c r="D47" s="41" t="s">
        <v>86</v>
      </c>
    </row>
    <row r="48" spans="1:14" hidden="1" outlineLevel="1" x14ac:dyDescent="0.35">
      <c r="C48" s="131" t="str">
        <f>'A Versorgte Gebiete - Coverage'!D9</f>
        <v>11110</v>
      </c>
      <c r="D48" s="83"/>
    </row>
    <row r="49" spans="3:4" hidden="1" outlineLevel="1" x14ac:dyDescent="0.35">
      <c r="C49" s="132" t="str">
        <f>'A Versorgte Gebiete - Coverage'!D10</f>
        <v>12110</v>
      </c>
      <c r="D49" s="83" t="s">
        <v>122</v>
      </c>
    </row>
    <row r="50" spans="3:4" hidden="1" outlineLevel="1" x14ac:dyDescent="0.35">
      <c r="C50" s="133" t="str">
        <f>'A Versorgte Gebiete - Coverage'!D11</f>
        <v>13110</v>
      </c>
      <c r="D50" s="83" t="s">
        <v>113</v>
      </c>
    </row>
    <row r="51" spans="3:4" hidden="1" outlineLevel="1" x14ac:dyDescent="0.35">
      <c r="C51" s="131" t="str">
        <f>'A Versorgte Gebiete - Coverage'!D12</f>
        <v>11100</v>
      </c>
      <c r="D51" s="83" t="s">
        <v>91</v>
      </c>
    </row>
    <row r="52" spans="3:4" hidden="1" outlineLevel="1" x14ac:dyDescent="0.35">
      <c r="C52" s="134" t="str">
        <f>'A Versorgte Gebiete - Coverage'!D13</f>
        <v>12100</v>
      </c>
      <c r="D52" s="83" t="s">
        <v>114</v>
      </c>
    </row>
    <row r="53" spans="3:4" hidden="1" outlineLevel="1" x14ac:dyDescent="0.35">
      <c r="D53" s="41" t="s">
        <v>9</v>
      </c>
    </row>
    <row r="54" spans="3:4" hidden="1" outlineLevel="1" x14ac:dyDescent="0.35">
      <c r="C54" s="131" t="str">
        <f>'A Versorgte Gebiete - Coverage'!D15</f>
        <v>11210</v>
      </c>
      <c r="D54" s="41"/>
    </row>
    <row r="55" spans="3:4" hidden="1" outlineLevel="1" x14ac:dyDescent="0.35">
      <c r="C55" s="131" t="str">
        <f>'A Versorgte Gebiete - Coverage'!D16</f>
        <v>12210</v>
      </c>
      <c r="D55" s="83"/>
    </row>
    <row r="56" spans="3:4" hidden="1" outlineLevel="1" x14ac:dyDescent="0.35">
      <c r="C56" s="133" t="str">
        <f>'A Versorgte Gebiete - Coverage'!D17</f>
        <v>13210</v>
      </c>
      <c r="D56" s="83"/>
    </row>
    <row r="57" spans="3:4" hidden="1" outlineLevel="1" x14ac:dyDescent="0.35">
      <c r="C57" s="131" t="str">
        <f>'A Versorgte Gebiete - Coverage'!D18</f>
        <v>11220</v>
      </c>
      <c r="D57" s="83"/>
    </row>
    <row r="58" spans="3:4" hidden="1" outlineLevel="1" x14ac:dyDescent="0.35">
      <c r="C58" s="131" t="str">
        <f>'A Versorgte Gebiete - Coverage'!D19</f>
        <v>12220</v>
      </c>
      <c r="D58" s="83"/>
    </row>
    <row r="59" spans="3:4" hidden="1" outlineLevel="1" x14ac:dyDescent="0.35">
      <c r="C59" s="133" t="str">
        <f>'A Versorgte Gebiete - Coverage'!D20</f>
        <v>13220</v>
      </c>
      <c r="D59" s="83"/>
    </row>
    <row r="60" spans="3:4" hidden="1" outlineLevel="1" x14ac:dyDescent="0.35">
      <c r="C60" s="131" t="str">
        <f>'A Versorgte Gebiete - Coverage'!D21</f>
        <v>11230</v>
      </c>
      <c r="D60" s="83"/>
    </row>
    <row r="61" spans="3:4" hidden="1" outlineLevel="1" x14ac:dyDescent="0.35">
      <c r="C61" s="131" t="str">
        <f>'A Versorgte Gebiete - Coverage'!D22</f>
        <v>12230</v>
      </c>
      <c r="D61" s="83"/>
    </row>
    <row r="62" spans="3:4" hidden="1" outlineLevel="1" x14ac:dyDescent="0.35">
      <c r="C62" s="133" t="str">
        <f>'A Versorgte Gebiete - Coverage'!D23</f>
        <v>13230</v>
      </c>
      <c r="D62" s="83"/>
    </row>
    <row r="63" spans="3:4" hidden="1" outlineLevel="1" x14ac:dyDescent="0.35">
      <c r="D63" s="41" t="s">
        <v>88</v>
      </c>
    </row>
    <row r="64" spans="3:4" hidden="1" outlineLevel="1" x14ac:dyDescent="0.35">
      <c r="C64" s="79" t="s">
        <v>207</v>
      </c>
      <c r="D64" s="83" t="s">
        <v>205</v>
      </c>
    </row>
    <row r="65" spans="3:4" hidden="1" outlineLevel="1" x14ac:dyDescent="0.35">
      <c r="C65" s="79" t="s">
        <v>208</v>
      </c>
      <c r="D65" s="83" t="s">
        <v>204</v>
      </c>
    </row>
    <row r="66" spans="3:4" hidden="1" outlineLevel="1" x14ac:dyDescent="0.35">
      <c r="C66" s="79" t="s">
        <v>209</v>
      </c>
      <c r="D66" s="83"/>
    </row>
    <row r="67" spans="3:4" hidden="1" outlineLevel="1" x14ac:dyDescent="0.35">
      <c r="C67" s="79" t="s">
        <v>210</v>
      </c>
    </row>
    <row r="68" spans="3:4" hidden="1" outlineLevel="1" x14ac:dyDescent="0.35">
      <c r="C68" s="79" t="s">
        <v>211</v>
      </c>
      <c r="D68" s="83" t="s">
        <v>212</v>
      </c>
    </row>
    <row r="69" spans="3:4" hidden="1" outlineLevel="1" x14ac:dyDescent="0.35">
      <c r="D69" s="41" t="s">
        <v>120</v>
      </c>
    </row>
    <row r="70" spans="3:4" hidden="1" outlineLevel="1" x14ac:dyDescent="0.35">
      <c r="C70" s="131" t="str">
        <f>'A Versorgte Gebiete - Coverage'!D31</f>
        <v>10410</v>
      </c>
      <c r="D70" s="83" t="s">
        <v>99</v>
      </c>
    </row>
    <row r="71" spans="3:4" hidden="1" outlineLevel="1" x14ac:dyDescent="0.35">
      <c r="C71" s="133" t="str">
        <f>'A Versorgte Gebiete - Coverage'!D32</f>
        <v>13410</v>
      </c>
      <c r="D71" s="83" t="s">
        <v>88</v>
      </c>
    </row>
    <row r="72" spans="3:4" hidden="1" outlineLevel="1" x14ac:dyDescent="0.35">
      <c r="C72" s="131" t="str">
        <f>'A Versorgte Gebiete - Coverage'!D33</f>
        <v>10420</v>
      </c>
      <c r="D72" s="83" t="s">
        <v>99</v>
      </c>
    </row>
    <row r="73" spans="3:4" hidden="1" outlineLevel="1" x14ac:dyDescent="0.35">
      <c r="C73" s="133" t="str">
        <f>'A Versorgte Gebiete - Coverage'!D34</f>
        <v>13420</v>
      </c>
      <c r="D73" s="83" t="s">
        <v>88</v>
      </c>
    </row>
    <row r="74" spans="3:4" hidden="1" outlineLevel="1" x14ac:dyDescent="0.35">
      <c r="C74" s="131" t="str">
        <f>'A Versorgte Gebiete - Coverage'!D35</f>
        <v>10430</v>
      </c>
      <c r="D74" s="83" t="s">
        <v>99</v>
      </c>
    </row>
    <row r="75" spans="3:4" hidden="1" outlineLevel="1" x14ac:dyDescent="0.35">
      <c r="C75" s="133" t="str">
        <f>'A Versorgte Gebiete - Coverage'!D36</f>
        <v>13430</v>
      </c>
      <c r="D75" s="83" t="s">
        <v>88</v>
      </c>
    </row>
    <row r="76" spans="3:4" hidden="1" outlineLevel="1" x14ac:dyDescent="0.35">
      <c r="C76" s="189" t="str">
        <f>'A Versorgte Gebiete - Coverage'!D37</f>
        <v>10440</v>
      </c>
      <c r="D76" s="83" t="s">
        <v>99</v>
      </c>
    </row>
    <row r="77" spans="3:4" hidden="1" outlineLevel="1" x14ac:dyDescent="0.35">
      <c r="C77" s="191" t="str">
        <f>'A Versorgte Gebiete - Coverage'!D38</f>
        <v>13440</v>
      </c>
      <c r="D77" s="83" t="s">
        <v>88</v>
      </c>
    </row>
    <row r="78" spans="3:4" hidden="1" outlineLevel="1" x14ac:dyDescent="0.35">
      <c r="C78" s="280"/>
      <c r="D78" s="83"/>
    </row>
    <row r="79" spans="3:4" hidden="1" outlineLevel="1" x14ac:dyDescent="0.35">
      <c r="D79" s="41" t="s">
        <v>11</v>
      </c>
    </row>
    <row r="80" spans="3:4" hidden="1" outlineLevel="1" x14ac:dyDescent="0.35">
      <c r="C80" s="131" t="str">
        <f>'A Versorgte Gebiete - Coverage'!D41</f>
        <v>10900</v>
      </c>
      <c r="D80" s="83"/>
    </row>
    <row r="81" spans="1:4" hidden="1" outlineLevel="1" x14ac:dyDescent="0.35">
      <c r="C81" s="133" t="str">
        <f>'A Versorgte Gebiete - Coverage'!D42</f>
        <v>13900</v>
      </c>
      <c r="D81" s="83"/>
    </row>
    <row r="82" spans="1:4" hidden="1" outlineLevel="1" x14ac:dyDescent="0.35">
      <c r="D82" s="148" t="s">
        <v>121</v>
      </c>
    </row>
    <row r="83" spans="1:4" hidden="1" outlineLevel="1" x14ac:dyDescent="0.35">
      <c r="C83" s="131" t="str">
        <f>'A Versorgte Gebiete - Coverage'!D52</f>
        <v>60100</v>
      </c>
      <c r="D83" s="83" t="s">
        <v>99</v>
      </c>
    </row>
    <row r="84" spans="1:4" hidden="1" outlineLevel="1" x14ac:dyDescent="0.35">
      <c r="C84" s="133" t="str">
        <f>'A Versorgte Gebiete - Coverage'!D53</f>
        <v>63100</v>
      </c>
      <c r="D84" s="83" t="s">
        <v>88</v>
      </c>
    </row>
    <row r="85" spans="1:4" hidden="1" outlineLevel="1" x14ac:dyDescent="0.35">
      <c r="C85" s="131" t="str">
        <f>'A Versorgte Gebiete - Coverage'!D54</f>
        <v>60200</v>
      </c>
      <c r="D85" s="83" t="s">
        <v>99</v>
      </c>
    </row>
    <row r="86" spans="1:4" ht="15" hidden="1" customHeight="1" outlineLevel="1" x14ac:dyDescent="0.35">
      <c r="C86" s="133" t="str">
        <f>'A Versorgte Gebiete - Coverage'!D55</f>
        <v>63200</v>
      </c>
      <c r="D86" s="83" t="s">
        <v>88</v>
      </c>
    </row>
    <row r="87" spans="1:4" hidden="1" outlineLevel="1" x14ac:dyDescent="0.35">
      <c r="C87" s="131" t="str">
        <f>'A Versorgte Gebiete - Coverage'!D56</f>
        <v>60300</v>
      </c>
      <c r="D87" s="83" t="s">
        <v>99</v>
      </c>
    </row>
    <row r="88" spans="1:4" hidden="1" outlineLevel="1" x14ac:dyDescent="0.35">
      <c r="C88" s="133" t="str">
        <f>'A Versorgte Gebiete - Coverage'!D57</f>
        <v>63300</v>
      </c>
      <c r="D88" s="83" t="s">
        <v>88</v>
      </c>
    </row>
    <row r="89" spans="1:4" hidden="1" outlineLevel="1" x14ac:dyDescent="0.35">
      <c r="C89" s="131" t="str">
        <f>'A Versorgte Gebiete - Coverage'!D58</f>
        <v>60400</v>
      </c>
      <c r="D89" s="83" t="s">
        <v>99</v>
      </c>
    </row>
    <row r="90" spans="1:4" hidden="1" outlineLevel="1" x14ac:dyDescent="0.35">
      <c r="C90" s="133" t="str">
        <f>'A Versorgte Gebiete - Coverage'!D59</f>
        <v>63400</v>
      </c>
      <c r="D90" s="83" t="s">
        <v>88</v>
      </c>
    </row>
    <row r="91" spans="1:4" ht="18.5" hidden="1" outlineLevel="1" x14ac:dyDescent="0.45">
      <c r="A91" s="18" t="s">
        <v>69</v>
      </c>
      <c r="C91" s="81"/>
      <c r="D91" s="81"/>
    </row>
    <row r="92" spans="1:4" ht="18.5" hidden="1" outlineLevel="1" x14ac:dyDescent="0.45">
      <c r="A92" s="18"/>
      <c r="C92" s="81"/>
      <c r="D92" s="2" t="s">
        <v>22</v>
      </c>
    </row>
    <row r="93" spans="1:4" ht="18.5" hidden="1" outlineLevel="1" x14ac:dyDescent="0.45">
      <c r="A93" s="18"/>
      <c r="D93" s="148" t="s">
        <v>48</v>
      </c>
    </row>
    <row r="94" spans="1:4" hidden="1" outlineLevel="1" x14ac:dyDescent="0.35">
      <c r="D94" s="41" t="s">
        <v>86</v>
      </c>
    </row>
    <row r="95" spans="1:4" ht="15" hidden="1" customHeight="1" outlineLevel="1" x14ac:dyDescent="0.35">
      <c r="C95" s="131" t="str">
        <f>'B Geschwindigkeitskategorien'!D9</f>
        <v>11111</v>
      </c>
      <c r="D95" s="83"/>
    </row>
    <row r="96" spans="1:4" ht="18.75" hidden="1" customHeight="1" outlineLevel="1" x14ac:dyDescent="0.35">
      <c r="C96" s="132" t="str">
        <f>'B Geschwindigkeitskategorien'!D10</f>
        <v>12111</v>
      </c>
      <c r="D96" s="83"/>
    </row>
    <row r="97" spans="3:4" hidden="1" outlineLevel="1" x14ac:dyDescent="0.35">
      <c r="C97" s="133" t="str">
        <f>'B Geschwindigkeitskategorien'!D11</f>
        <v>13111</v>
      </c>
      <c r="D97" s="83" t="s">
        <v>113</v>
      </c>
    </row>
    <row r="98" spans="3:4" hidden="1" outlineLevel="1" x14ac:dyDescent="0.35">
      <c r="C98" s="131" t="str">
        <f>'B Geschwindigkeitskategorien'!D12</f>
        <v>11101</v>
      </c>
      <c r="D98" s="83" t="s">
        <v>91</v>
      </c>
    </row>
    <row r="99" spans="3:4" hidden="1" outlineLevel="1" x14ac:dyDescent="0.35">
      <c r="C99" s="134" t="str">
        <f>'B Geschwindigkeitskategorien'!D13</f>
        <v>12101</v>
      </c>
      <c r="D99" s="83" t="s">
        <v>114</v>
      </c>
    </row>
    <row r="100" spans="3:4" hidden="1" outlineLevel="1" x14ac:dyDescent="0.35">
      <c r="D100" s="41" t="s">
        <v>9</v>
      </c>
    </row>
    <row r="101" spans="3:4" hidden="1" outlineLevel="1" x14ac:dyDescent="0.35">
      <c r="C101" s="131" t="str">
        <f>'B Geschwindigkeitskategorien'!D15</f>
        <v>11211</v>
      </c>
      <c r="D101" s="41"/>
    </row>
    <row r="102" spans="3:4" hidden="1" outlineLevel="1" x14ac:dyDescent="0.35">
      <c r="C102" s="131" t="str">
        <f>'B Geschwindigkeitskategorien'!D16</f>
        <v>12211</v>
      </c>
      <c r="D102" s="83"/>
    </row>
    <row r="103" spans="3:4" hidden="1" outlineLevel="1" x14ac:dyDescent="0.35">
      <c r="C103" s="133" t="str">
        <f>'B Geschwindigkeitskategorien'!D17</f>
        <v>13211</v>
      </c>
      <c r="D103" s="83"/>
    </row>
    <row r="104" spans="3:4" hidden="1" outlineLevel="1" x14ac:dyDescent="0.35">
      <c r="C104" s="131" t="str">
        <f>'B Geschwindigkeitskategorien'!D18</f>
        <v>11221</v>
      </c>
      <c r="D104" s="83"/>
    </row>
    <row r="105" spans="3:4" hidden="1" outlineLevel="1" x14ac:dyDescent="0.35">
      <c r="C105" s="131" t="str">
        <f>'B Geschwindigkeitskategorien'!D19</f>
        <v>12221</v>
      </c>
      <c r="D105" s="83"/>
    </row>
    <row r="106" spans="3:4" hidden="1" outlineLevel="1" x14ac:dyDescent="0.35">
      <c r="C106" s="133" t="str">
        <f>'B Geschwindigkeitskategorien'!D20</f>
        <v>13221</v>
      </c>
      <c r="D106" s="83"/>
    </row>
    <row r="107" spans="3:4" hidden="1" outlineLevel="1" x14ac:dyDescent="0.35">
      <c r="C107" s="131" t="str">
        <f>'B Geschwindigkeitskategorien'!D21</f>
        <v>11231</v>
      </c>
      <c r="D107" s="83"/>
    </row>
    <row r="108" spans="3:4" hidden="1" outlineLevel="1" x14ac:dyDescent="0.35">
      <c r="C108" s="131" t="str">
        <f>'B Geschwindigkeitskategorien'!D22</f>
        <v>12231</v>
      </c>
      <c r="D108" s="83"/>
    </row>
    <row r="109" spans="3:4" hidden="1" outlineLevel="1" x14ac:dyDescent="0.35">
      <c r="C109" s="133" t="str">
        <f>'B Geschwindigkeitskategorien'!D23</f>
        <v>13231</v>
      </c>
      <c r="D109" s="83"/>
    </row>
    <row r="110" spans="3:4" hidden="1" outlineLevel="1" x14ac:dyDescent="0.35">
      <c r="D110" s="41" t="s">
        <v>88</v>
      </c>
    </row>
    <row r="111" spans="3:4" hidden="1" outlineLevel="1" x14ac:dyDescent="0.35">
      <c r="C111" s="79" t="str">
        <f>'B Geschwindigkeitskategorien'!D25</f>
        <v>14311</v>
      </c>
      <c r="D111" s="83"/>
    </row>
    <row r="112" spans="3:4" hidden="1" outlineLevel="1" x14ac:dyDescent="0.35">
      <c r="C112" s="79" t="str">
        <f>'B Geschwindigkeitskategorien'!D26</f>
        <v>14321</v>
      </c>
      <c r="D112" s="83"/>
    </row>
    <row r="113" spans="3:4" hidden="1" outlineLevel="1" x14ac:dyDescent="0.35">
      <c r="D113" s="41" t="s">
        <v>120</v>
      </c>
    </row>
    <row r="114" spans="3:4" hidden="1" outlineLevel="1" x14ac:dyDescent="0.35">
      <c r="C114" s="131" t="str">
        <f>'B Geschwindigkeitskategorien'!D28</f>
        <v>10411</v>
      </c>
      <c r="D114" s="83" t="s">
        <v>99</v>
      </c>
    </row>
    <row r="115" spans="3:4" hidden="1" outlineLevel="1" x14ac:dyDescent="0.35">
      <c r="C115" s="133" t="str">
        <f>'B Geschwindigkeitskategorien'!D29</f>
        <v>13411</v>
      </c>
      <c r="D115" s="83" t="s">
        <v>88</v>
      </c>
    </row>
    <row r="116" spans="3:4" hidden="1" outlineLevel="1" x14ac:dyDescent="0.35">
      <c r="C116" s="131" t="str">
        <f>'B Geschwindigkeitskategorien'!D30</f>
        <v>10421</v>
      </c>
      <c r="D116" s="83" t="s">
        <v>99</v>
      </c>
    </row>
    <row r="117" spans="3:4" hidden="1" outlineLevel="1" x14ac:dyDescent="0.35">
      <c r="C117" s="133" t="str">
        <f>'B Geschwindigkeitskategorien'!D31</f>
        <v>13421</v>
      </c>
      <c r="D117" s="83" t="s">
        <v>88</v>
      </c>
    </row>
    <row r="118" spans="3:4" hidden="1" outlineLevel="1" x14ac:dyDescent="0.35">
      <c r="C118" s="131" t="str">
        <f>'B Geschwindigkeitskategorien'!D32</f>
        <v>10431</v>
      </c>
      <c r="D118" s="83" t="s">
        <v>99</v>
      </c>
    </row>
    <row r="119" spans="3:4" hidden="1" outlineLevel="1" x14ac:dyDescent="0.35">
      <c r="C119" s="133" t="str">
        <f>'B Geschwindigkeitskategorien'!D33</f>
        <v>13431</v>
      </c>
      <c r="D119" s="83" t="s">
        <v>88</v>
      </c>
    </row>
    <row r="120" spans="3:4" hidden="1" outlineLevel="1" x14ac:dyDescent="0.35">
      <c r="C120" s="223" t="str">
        <f>'B Geschwindigkeitskategorien'!D34</f>
        <v>10441</v>
      </c>
      <c r="D120" s="83" t="s">
        <v>99</v>
      </c>
    </row>
    <row r="121" spans="3:4" hidden="1" outlineLevel="1" x14ac:dyDescent="0.35">
      <c r="C121" s="224" t="str">
        <f>'B Geschwindigkeitskategorien'!D35</f>
        <v>13441</v>
      </c>
      <c r="D121" s="83" t="s">
        <v>88</v>
      </c>
    </row>
    <row r="122" spans="3:4" hidden="1" outlineLevel="1" x14ac:dyDescent="0.35">
      <c r="C122" s="226" t="str">
        <f>'B Geschwindigkeitskategorien'!D36</f>
        <v>10801</v>
      </c>
      <c r="D122" s="83" t="s">
        <v>228</v>
      </c>
    </row>
    <row r="123" spans="3:4" hidden="1" outlineLevel="1" x14ac:dyDescent="0.35">
      <c r="D123" s="41" t="s">
        <v>11</v>
      </c>
    </row>
    <row r="124" spans="3:4" hidden="1" outlineLevel="1" x14ac:dyDescent="0.35">
      <c r="C124" s="131" t="str">
        <f>'B Geschwindigkeitskategorien'!D38</f>
        <v>10901</v>
      </c>
      <c r="D124" s="83"/>
    </row>
    <row r="125" spans="3:4" hidden="1" outlineLevel="1" x14ac:dyDescent="0.35">
      <c r="C125" s="133" t="str">
        <f>'B Geschwindigkeitskategorien'!D39</f>
        <v>13901</v>
      </c>
      <c r="D125" s="83"/>
    </row>
    <row r="126" spans="3:4" hidden="1" outlineLevel="1" x14ac:dyDescent="0.35">
      <c r="D126" s="41" t="s">
        <v>6</v>
      </c>
    </row>
    <row r="127" spans="3:4" hidden="1" outlineLevel="1" x14ac:dyDescent="0.35">
      <c r="C127" s="131" t="str">
        <f>'B Geschwindigkeitskategorien'!D41</f>
        <v>11501</v>
      </c>
      <c r="D127" s="83"/>
    </row>
    <row r="128" spans="3:4" hidden="1" outlineLevel="1" x14ac:dyDescent="0.35">
      <c r="C128" s="132" t="str">
        <f>'B Geschwindigkeitskategorien'!D42</f>
        <v>12501</v>
      </c>
      <c r="D128" s="83"/>
    </row>
    <row r="129" spans="3:4" hidden="1" outlineLevel="1" x14ac:dyDescent="0.35">
      <c r="C129" s="133" t="str">
        <f>'B Geschwindigkeitskategorien'!D43</f>
        <v>13501</v>
      </c>
      <c r="D129" s="83" t="s">
        <v>118</v>
      </c>
    </row>
    <row r="130" spans="3:4" hidden="1" outlineLevel="1" x14ac:dyDescent="0.35">
      <c r="C130" s="60" t="str">
        <f>'B Geschwindigkeitskategorien'!D47</f>
        <v>20501</v>
      </c>
      <c r="D130" s="83" t="s">
        <v>223</v>
      </c>
    </row>
    <row r="131" spans="3:4" hidden="1" outlineLevel="1" x14ac:dyDescent="0.35">
      <c r="D131" s="148" t="s">
        <v>58</v>
      </c>
    </row>
    <row r="132" spans="3:4" hidden="1" outlineLevel="1" x14ac:dyDescent="0.35">
      <c r="D132" s="41" t="s">
        <v>346</v>
      </c>
    </row>
    <row r="133" spans="3:4" hidden="1" outlineLevel="1" x14ac:dyDescent="0.35">
      <c r="C133" s="131" t="str">
        <f>'B Geschwindigkeitskategorien'!D46</f>
        <v>20111</v>
      </c>
      <c r="D133" s="83"/>
    </row>
    <row r="134" spans="3:4" hidden="1" outlineLevel="1" x14ac:dyDescent="0.35">
      <c r="C134" s="131" t="str">
        <f>'B Geschwindigkeitskategorien'!D47</f>
        <v>20501</v>
      </c>
      <c r="D134" s="83" t="s">
        <v>6</v>
      </c>
    </row>
    <row r="135" spans="3:4" hidden="1" outlineLevel="1" x14ac:dyDescent="0.35">
      <c r="C135" s="140" t="str">
        <f>'B Geschwindigkeitskategorien'!D48</f>
        <v>23111</v>
      </c>
      <c r="D135" s="83" t="s">
        <v>113</v>
      </c>
    </row>
    <row r="136" spans="3:4" hidden="1" outlineLevel="1" x14ac:dyDescent="0.35">
      <c r="C136" s="133" t="str">
        <f>'B Geschwindigkeitskategorien'!D49</f>
        <v>24311</v>
      </c>
      <c r="D136" s="83" t="s">
        <v>88</v>
      </c>
    </row>
    <row r="137" spans="3:4" hidden="1" outlineLevel="1" x14ac:dyDescent="0.35">
      <c r="D137" s="41" t="s">
        <v>49</v>
      </c>
    </row>
    <row r="138" spans="3:4" hidden="1" outlineLevel="1" x14ac:dyDescent="0.35">
      <c r="C138" s="79" t="str">
        <f>'B Geschwindigkeitskategorien'!D51</f>
        <v>34321</v>
      </c>
      <c r="D138" s="83"/>
    </row>
    <row r="139" spans="3:4" hidden="1" outlineLevel="1" x14ac:dyDescent="0.35">
      <c r="D139" s="41" t="s">
        <v>343</v>
      </c>
    </row>
    <row r="140" spans="3:4" hidden="1" outlineLevel="1" x14ac:dyDescent="0.35">
      <c r="C140" s="60" t="str">
        <f>'B Geschwindigkeitskategorien'!D53</f>
        <v>40111</v>
      </c>
      <c r="D140" s="83" t="s">
        <v>90</v>
      </c>
    </row>
    <row r="141" spans="3:4" hidden="1" outlineLevel="1" x14ac:dyDescent="0.35">
      <c r="C141" s="60" t="str">
        <f>'B Geschwindigkeitskategorien'!D54</f>
        <v>40211</v>
      </c>
      <c r="D141" s="83" t="s">
        <v>52</v>
      </c>
    </row>
    <row r="142" spans="3:4" hidden="1" outlineLevel="1" x14ac:dyDescent="0.35">
      <c r="C142" s="60" t="str">
        <f>'B Geschwindigkeitskategorien'!D55</f>
        <v>40221</v>
      </c>
      <c r="D142" s="83" t="s">
        <v>50</v>
      </c>
    </row>
    <row r="143" spans="3:4" hidden="1" outlineLevel="1" x14ac:dyDescent="0.35">
      <c r="C143" s="60" t="str">
        <f>'B Geschwindigkeitskategorien'!D56</f>
        <v>40231</v>
      </c>
      <c r="D143" s="83" t="s">
        <v>51</v>
      </c>
    </row>
    <row r="144" spans="3:4" hidden="1" outlineLevel="1" x14ac:dyDescent="0.35">
      <c r="C144" s="60" t="str">
        <f>'B Geschwindigkeitskategorien'!D57</f>
        <v>40311</v>
      </c>
      <c r="D144" s="83" t="s">
        <v>61</v>
      </c>
    </row>
    <row r="145" spans="3:8" hidden="1" outlineLevel="1" x14ac:dyDescent="0.35">
      <c r="C145" s="60" t="str">
        <f>'B Geschwindigkeitskategorien'!D58</f>
        <v>40801</v>
      </c>
      <c r="D145" s="83" t="s">
        <v>228</v>
      </c>
    </row>
    <row r="146" spans="3:8" hidden="1" outlineLevel="1" x14ac:dyDescent="0.35">
      <c r="C146" s="60" t="str">
        <f>'B Geschwindigkeitskategorien'!D59</f>
        <v>40901</v>
      </c>
      <c r="D146" s="83" t="s">
        <v>225</v>
      </c>
    </row>
    <row r="147" spans="3:8" hidden="1" outlineLevel="1" x14ac:dyDescent="0.35">
      <c r="D147" s="83"/>
    </row>
    <row r="148" spans="3:8" hidden="1" outlineLevel="1" x14ac:dyDescent="0.35">
      <c r="D148" s="148" t="s">
        <v>121</v>
      </c>
    </row>
    <row r="149" spans="3:8" hidden="1" outlineLevel="1" x14ac:dyDescent="0.35">
      <c r="C149" s="131" t="str">
        <f>'B Geschwindigkeitskategorien'!D64</f>
        <v>60011</v>
      </c>
      <c r="D149" s="83" t="s">
        <v>99</v>
      </c>
    </row>
    <row r="150" spans="3:8" hidden="1" outlineLevel="1" x14ac:dyDescent="0.35">
      <c r="C150" s="133" t="str">
        <f>'B Geschwindigkeitskategorien'!D65</f>
        <v>63011</v>
      </c>
      <c r="D150" s="83" t="s">
        <v>88</v>
      </c>
    </row>
    <row r="151" spans="3:8" hidden="1" outlineLevel="1" x14ac:dyDescent="0.35">
      <c r="D151" s="83"/>
    </row>
    <row r="152" spans="3:8" hidden="1" outlineLevel="1" x14ac:dyDescent="0.35">
      <c r="C152" s="60" t="str">
        <f>'B Geschwindigkeitskategorien'!D67</f>
        <v>90901</v>
      </c>
      <c r="D152" s="83" t="s">
        <v>221</v>
      </c>
    </row>
    <row r="153" spans="3:8" hidden="1" outlineLevel="1" x14ac:dyDescent="0.35">
      <c r="C153" s="81"/>
      <c r="D153" s="83"/>
    </row>
    <row r="154" spans="3:8" hidden="1" outlineLevel="1" x14ac:dyDescent="0.35">
      <c r="D154" t="s">
        <v>23</v>
      </c>
    </row>
    <row r="155" spans="3:8" hidden="1" outlineLevel="1" x14ac:dyDescent="0.35">
      <c r="D155" s="148" t="s">
        <v>48</v>
      </c>
      <c r="H155" s="148"/>
    </row>
    <row r="156" spans="3:8" hidden="1" outlineLevel="1" x14ac:dyDescent="0.35">
      <c r="D156" s="41" t="s">
        <v>86</v>
      </c>
    </row>
    <row r="157" spans="3:8" hidden="1" outlineLevel="1" x14ac:dyDescent="0.35">
      <c r="C157" s="131" t="str">
        <f>REPLACE($C95,5,1,'B Geschwindigkeitskategorien'!$L$9)</f>
        <v>11112</v>
      </c>
      <c r="D157" s="83"/>
    </row>
    <row r="158" spans="3:8" hidden="1" outlineLevel="1" x14ac:dyDescent="0.35">
      <c r="C158" s="132" t="str">
        <f>REPLACE($C96,5,1,'B Geschwindigkeitskategorien'!$L$9)</f>
        <v>12112</v>
      </c>
      <c r="D158" s="83"/>
    </row>
    <row r="159" spans="3:8" ht="18.75" hidden="1" customHeight="1" outlineLevel="1" x14ac:dyDescent="0.35">
      <c r="C159" s="133" t="str">
        <f>REPLACE($C97,5,1,'B Geschwindigkeitskategorien'!$L$9)</f>
        <v>13112</v>
      </c>
      <c r="D159" s="83" t="s">
        <v>113</v>
      </c>
    </row>
    <row r="160" spans="3:8" hidden="1" outlineLevel="1" x14ac:dyDescent="0.35">
      <c r="C160" s="131" t="str">
        <f>REPLACE($C98,5,1,'B Geschwindigkeitskategorien'!$L$9)</f>
        <v>11102</v>
      </c>
      <c r="D160" s="83" t="s">
        <v>91</v>
      </c>
    </row>
    <row r="161" spans="3:4" hidden="1" outlineLevel="1" x14ac:dyDescent="0.35">
      <c r="C161" s="134" t="str">
        <f>REPLACE($C99,5,1,'B Geschwindigkeitskategorien'!$L$9)</f>
        <v>12102</v>
      </c>
      <c r="D161" s="83" t="s">
        <v>114</v>
      </c>
    </row>
    <row r="162" spans="3:4" hidden="1" outlineLevel="1" x14ac:dyDescent="0.35">
      <c r="D162" s="41" t="s">
        <v>9</v>
      </c>
    </row>
    <row r="163" spans="3:4" hidden="1" outlineLevel="1" x14ac:dyDescent="0.35">
      <c r="C163" s="131" t="str">
        <f>REPLACE($C101,5,1,'B Geschwindigkeitskategorien'!$L$9)</f>
        <v>11212</v>
      </c>
      <c r="D163" s="41"/>
    </row>
    <row r="164" spans="3:4" hidden="1" outlineLevel="1" x14ac:dyDescent="0.35">
      <c r="C164" s="131" t="str">
        <f>REPLACE($C102,5,1,'B Geschwindigkeitskategorien'!$L$9)</f>
        <v>12212</v>
      </c>
      <c r="D164" s="83"/>
    </row>
    <row r="165" spans="3:4" hidden="1" outlineLevel="1" x14ac:dyDescent="0.35">
      <c r="C165" s="133" t="str">
        <f>REPLACE($C103,5,1,'B Geschwindigkeitskategorien'!$L$9)</f>
        <v>13212</v>
      </c>
      <c r="D165" s="83"/>
    </row>
    <row r="166" spans="3:4" hidden="1" outlineLevel="1" x14ac:dyDescent="0.35">
      <c r="C166" s="131" t="str">
        <f>REPLACE($C104,5,1,'B Geschwindigkeitskategorien'!$L$9)</f>
        <v>11222</v>
      </c>
      <c r="D166" s="83"/>
    </row>
    <row r="167" spans="3:4" hidden="1" outlineLevel="1" x14ac:dyDescent="0.35">
      <c r="C167" s="131" t="str">
        <f>REPLACE($C105,5,1,'B Geschwindigkeitskategorien'!$L$9)</f>
        <v>12222</v>
      </c>
      <c r="D167" s="83"/>
    </row>
    <row r="168" spans="3:4" hidden="1" outlineLevel="1" x14ac:dyDescent="0.35">
      <c r="C168" s="133" t="str">
        <f>REPLACE($C106,5,1,'B Geschwindigkeitskategorien'!$L$9)</f>
        <v>13222</v>
      </c>
      <c r="D168" s="83"/>
    </row>
    <row r="169" spans="3:4" hidden="1" outlineLevel="1" x14ac:dyDescent="0.35">
      <c r="C169" s="131" t="str">
        <f>REPLACE($C107,5,1,'B Geschwindigkeitskategorien'!$L$9)</f>
        <v>11232</v>
      </c>
      <c r="D169" s="83"/>
    </row>
    <row r="170" spans="3:4" hidden="1" outlineLevel="1" x14ac:dyDescent="0.35">
      <c r="C170" s="131" t="str">
        <f>REPLACE($C108,5,1,'B Geschwindigkeitskategorien'!$L$9)</f>
        <v>12232</v>
      </c>
      <c r="D170" s="83"/>
    </row>
    <row r="171" spans="3:4" hidden="1" outlineLevel="1" x14ac:dyDescent="0.35">
      <c r="C171" s="133" t="str">
        <f>REPLACE($C109,5,1,'B Geschwindigkeitskategorien'!$L$9)</f>
        <v>13232</v>
      </c>
      <c r="D171" s="83"/>
    </row>
    <row r="172" spans="3:4" hidden="1" outlineLevel="1" x14ac:dyDescent="0.35">
      <c r="D172" s="41" t="s">
        <v>88</v>
      </c>
    </row>
    <row r="173" spans="3:4" hidden="1" outlineLevel="1" x14ac:dyDescent="0.35">
      <c r="C173" s="79" t="str">
        <f>REPLACE($C111,5,1,'B Geschwindigkeitskategorien'!$L$9)</f>
        <v>14312</v>
      </c>
      <c r="D173" s="83"/>
    </row>
    <row r="174" spans="3:4" hidden="1" outlineLevel="1" x14ac:dyDescent="0.35">
      <c r="C174" s="79" t="str">
        <f>REPLACE($C112,5,1,'B Geschwindigkeitskategorien'!$L$9)</f>
        <v>14322</v>
      </c>
      <c r="D174" s="83"/>
    </row>
    <row r="175" spans="3:4" hidden="1" outlineLevel="1" x14ac:dyDescent="0.35">
      <c r="D175" s="41" t="s">
        <v>120</v>
      </c>
    </row>
    <row r="176" spans="3:4" hidden="1" outlineLevel="1" x14ac:dyDescent="0.35">
      <c r="C176" s="131" t="str">
        <f>REPLACE($C114,5,1,'B Geschwindigkeitskategorien'!$L$9)</f>
        <v>10412</v>
      </c>
      <c r="D176" s="83" t="s">
        <v>99</v>
      </c>
    </row>
    <row r="177" spans="3:4" hidden="1" outlineLevel="1" x14ac:dyDescent="0.35">
      <c r="C177" s="133" t="str">
        <f>REPLACE($C115,5,1,'B Geschwindigkeitskategorien'!$L$9)</f>
        <v>13412</v>
      </c>
      <c r="D177" s="83" t="s">
        <v>88</v>
      </c>
    </row>
    <row r="178" spans="3:4" hidden="1" outlineLevel="1" x14ac:dyDescent="0.35">
      <c r="C178" s="131" t="str">
        <f>REPLACE($C116,5,1,'B Geschwindigkeitskategorien'!$L$9)</f>
        <v>10422</v>
      </c>
      <c r="D178" s="83" t="s">
        <v>99</v>
      </c>
    </row>
    <row r="179" spans="3:4" hidden="1" outlineLevel="1" x14ac:dyDescent="0.35">
      <c r="C179" s="133" t="str">
        <f>REPLACE($C117,5,1,'B Geschwindigkeitskategorien'!$L$9)</f>
        <v>13422</v>
      </c>
      <c r="D179" s="83" t="s">
        <v>88</v>
      </c>
    </row>
    <row r="180" spans="3:4" hidden="1" outlineLevel="1" x14ac:dyDescent="0.35">
      <c r="C180" s="131" t="str">
        <f>REPLACE($C118,5,1,'B Geschwindigkeitskategorien'!$L$9)</f>
        <v>10432</v>
      </c>
      <c r="D180" s="83" t="s">
        <v>99</v>
      </c>
    </row>
    <row r="181" spans="3:4" hidden="1" outlineLevel="1" x14ac:dyDescent="0.35">
      <c r="C181" s="133" t="str">
        <f>REPLACE($C119,5,1,'B Geschwindigkeitskategorien'!$L$9)</f>
        <v>13432</v>
      </c>
      <c r="D181" s="83" t="s">
        <v>88</v>
      </c>
    </row>
    <row r="182" spans="3:4" hidden="1" outlineLevel="1" x14ac:dyDescent="0.35">
      <c r="C182" s="131" t="str">
        <f>REPLACE($C120,5,1,'B Geschwindigkeitskategorien'!$L$9)</f>
        <v>10442</v>
      </c>
      <c r="D182" s="83" t="s">
        <v>99</v>
      </c>
    </row>
    <row r="183" spans="3:4" hidden="1" outlineLevel="1" x14ac:dyDescent="0.35">
      <c r="C183" s="133" t="str">
        <f>REPLACE($C121,5,1,'B Geschwindigkeitskategorien'!$L$9)</f>
        <v>13442</v>
      </c>
      <c r="D183" s="83" t="s">
        <v>88</v>
      </c>
    </row>
    <row r="184" spans="3:4" hidden="1" outlineLevel="1" x14ac:dyDescent="0.35">
      <c r="C184" s="134" t="str">
        <f>REPLACE($C122,5,1,'B Geschwindigkeitskategorien'!$L$9)</f>
        <v>10802</v>
      </c>
      <c r="D184" s="83" t="s">
        <v>228</v>
      </c>
    </row>
    <row r="185" spans="3:4" hidden="1" outlineLevel="1" x14ac:dyDescent="0.35">
      <c r="D185" s="41" t="s">
        <v>11</v>
      </c>
    </row>
    <row r="186" spans="3:4" hidden="1" outlineLevel="1" x14ac:dyDescent="0.35">
      <c r="C186" s="131" t="str">
        <f>REPLACE($C124,5,1,'B Geschwindigkeitskategorien'!$L$9)</f>
        <v>10902</v>
      </c>
      <c r="D186" s="83"/>
    </row>
    <row r="187" spans="3:4" hidden="1" outlineLevel="1" x14ac:dyDescent="0.35">
      <c r="C187" s="133" t="str">
        <f>REPLACE($C125,5,1,'B Geschwindigkeitskategorien'!$L$9)</f>
        <v>13902</v>
      </c>
      <c r="D187" s="83"/>
    </row>
    <row r="188" spans="3:4" hidden="1" outlineLevel="1" x14ac:dyDescent="0.35">
      <c r="D188" s="41" t="s">
        <v>6</v>
      </c>
    </row>
    <row r="189" spans="3:4" hidden="1" outlineLevel="1" x14ac:dyDescent="0.35">
      <c r="C189" s="131" t="str">
        <f>REPLACE($C127,5,1,'B Geschwindigkeitskategorien'!$L$9)</f>
        <v>11502</v>
      </c>
      <c r="D189" s="83"/>
    </row>
    <row r="190" spans="3:4" hidden="1" outlineLevel="1" x14ac:dyDescent="0.35">
      <c r="C190" s="132" t="str">
        <f>REPLACE($C128,5,1,'B Geschwindigkeitskategorien'!$L$9)</f>
        <v>12502</v>
      </c>
      <c r="D190" s="83"/>
    </row>
    <row r="191" spans="3:4" hidden="1" outlineLevel="1" x14ac:dyDescent="0.35">
      <c r="C191" s="133" t="str">
        <f>REPLACE($C129,5,1,'B Geschwindigkeitskategorien'!$L$9)</f>
        <v>13502</v>
      </c>
      <c r="D191" s="83" t="s">
        <v>118</v>
      </c>
    </row>
    <row r="192" spans="3:4" hidden="1" outlineLevel="1" x14ac:dyDescent="0.35">
      <c r="C192" s="134" t="str">
        <f>REPLACE($C130,5,1,'B Geschwindigkeitskategorien'!$L$9)</f>
        <v>20502</v>
      </c>
      <c r="D192" s="83" t="s">
        <v>223</v>
      </c>
    </row>
    <row r="193" spans="3:4" hidden="1" outlineLevel="1" x14ac:dyDescent="0.35">
      <c r="D193" s="148" t="s">
        <v>58</v>
      </c>
    </row>
    <row r="194" spans="3:4" hidden="1" outlineLevel="1" x14ac:dyDescent="0.35">
      <c r="D194" s="41" t="s">
        <v>345</v>
      </c>
    </row>
    <row r="195" spans="3:4" hidden="1" outlineLevel="1" x14ac:dyDescent="0.35">
      <c r="C195" s="131" t="str">
        <f>REPLACE($C133,5,1,'B Geschwindigkeitskategorien'!$L$9)</f>
        <v>20112</v>
      </c>
      <c r="D195" s="83"/>
    </row>
    <row r="196" spans="3:4" hidden="1" outlineLevel="1" x14ac:dyDescent="0.35">
      <c r="C196" s="140" t="str">
        <f>REPLACE($C135,5,1,'B Geschwindigkeitskategorien'!$L$9)</f>
        <v>23112</v>
      </c>
      <c r="D196" s="83" t="s">
        <v>113</v>
      </c>
    </row>
    <row r="197" spans="3:4" hidden="1" outlineLevel="1" x14ac:dyDescent="0.35">
      <c r="C197" s="133" t="str">
        <f>REPLACE($C136,5,1,'B Geschwindigkeitskategorien'!$L$9)</f>
        <v>24312</v>
      </c>
      <c r="D197" s="83" t="s">
        <v>88</v>
      </c>
    </row>
    <row r="198" spans="3:4" hidden="1" outlineLevel="1" x14ac:dyDescent="0.35">
      <c r="D198" s="41" t="s">
        <v>49</v>
      </c>
    </row>
    <row r="199" spans="3:4" hidden="1" outlineLevel="1" x14ac:dyDescent="0.35">
      <c r="C199" s="79" t="str">
        <f>REPLACE($C138,5,1,'B Geschwindigkeitskategorien'!$L$9)</f>
        <v>34322</v>
      </c>
      <c r="D199" s="83"/>
    </row>
    <row r="200" spans="3:4" hidden="1" outlineLevel="1" x14ac:dyDescent="0.35">
      <c r="D200" s="41" t="s">
        <v>343</v>
      </c>
    </row>
    <row r="201" spans="3:4" hidden="1" outlineLevel="1" x14ac:dyDescent="0.35">
      <c r="C201" s="60" t="str">
        <f>REPLACE($C140,5,1,'B Geschwindigkeitskategorien'!$L$9)</f>
        <v>40112</v>
      </c>
      <c r="D201" s="83" t="s">
        <v>90</v>
      </c>
    </row>
    <row r="202" spans="3:4" hidden="1" outlineLevel="1" x14ac:dyDescent="0.35">
      <c r="C202" s="60" t="str">
        <f>REPLACE($C141,5,1,'B Geschwindigkeitskategorien'!$L$9)</f>
        <v>40212</v>
      </c>
      <c r="D202" s="83" t="s">
        <v>52</v>
      </c>
    </row>
    <row r="203" spans="3:4" hidden="1" outlineLevel="1" x14ac:dyDescent="0.35">
      <c r="C203" s="60" t="str">
        <f>REPLACE($C142,5,1,'B Geschwindigkeitskategorien'!$L$9)</f>
        <v>40222</v>
      </c>
      <c r="D203" s="83" t="s">
        <v>50</v>
      </c>
    </row>
    <row r="204" spans="3:4" hidden="1" outlineLevel="1" x14ac:dyDescent="0.35">
      <c r="C204" s="60" t="str">
        <f>REPLACE($C143,5,1,'B Geschwindigkeitskategorien'!$L$9)</f>
        <v>40232</v>
      </c>
      <c r="D204" s="83" t="s">
        <v>51</v>
      </c>
    </row>
    <row r="205" spans="3:4" hidden="1" outlineLevel="1" x14ac:dyDescent="0.35">
      <c r="C205" s="60" t="str">
        <f>REPLACE($C144,5,1,'B Geschwindigkeitskategorien'!$L$9)</f>
        <v>40312</v>
      </c>
      <c r="D205" s="83" t="s">
        <v>61</v>
      </c>
    </row>
    <row r="206" spans="3:4" hidden="1" outlineLevel="1" x14ac:dyDescent="0.35">
      <c r="C206" s="60" t="str">
        <f>REPLACE($C145,5,1,'B Geschwindigkeitskategorien'!$L$9)</f>
        <v>40802</v>
      </c>
      <c r="D206" s="83" t="s">
        <v>228</v>
      </c>
    </row>
    <row r="207" spans="3:4" hidden="1" outlineLevel="1" x14ac:dyDescent="0.35">
      <c r="C207" s="60" t="str">
        <f>REPLACE($C146,5,1,'B Geschwindigkeitskategorien'!$L$9)</f>
        <v>40902</v>
      </c>
      <c r="D207" s="83" t="s">
        <v>225</v>
      </c>
    </row>
    <row r="208" spans="3:4" hidden="1" outlineLevel="1" x14ac:dyDescent="0.35">
      <c r="D208" s="83"/>
    </row>
    <row r="209" spans="3:4" hidden="1" outlineLevel="1" x14ac:dyDescent="0.35">
      <c r="C209" s="115"/>
      <c r="D209" s="148" t="s">
        <v>121</v>
      </c>
    </row>
    <row r="210" spans="3:4" hidden="1" outlineLevel="1" x14ac:dyDescent="0.35">
      <c r="C210" s="131" t="str">
        <f>REPLACE($C149,5,1,'B Geschwindigkeitskategorien'!$L$9)</f>
        <v>60012</v>
      </c>
      <c r="D210" s="83" t="s">
        <v>99</v>
      </c>
    </row>
    <row r="211" spans="3:4" hidden="1" outlineLevel="1" x14ac:dyDescent="0.35">
      <c r="C211" s="133" t="str">
        <f>REPLACE($C150,5,1,'B Geschwindigkeitskategorien'!$L$9)</f>
        <v>63012</v>
      </c>
      <c r="D211" s="83" t="s">
        <v>88</v>
      </c>
    </row>
    <row r="212" spans="3:4" hidden="1" outlineLevel="1" x14ac:dyDescent="0.35">
      <c r="D212" s="83"/>
    </row>
    <row r="213" spans="3:4" hidden="1" outlineLevel="1" x14ac:dyDescent="0.35">
      <c r="C213" s="133" t="str">
        <f>REPLACE($C152,5,1,'B Geschwindigkeitskategorien'!$L$9)</f>
        <v>90902</v>
      </c>
      <c r="D213" s="83" t="s">
        <v>221</v>
      </c>
    </row>
    <row r="214" spans="3:4" collapsed="1" x14ac:dyDescent="0.35"/>
    <row r="216" spans="3:4" x14ac:dyDescent="0.35">
      <c r="C216" s="74"/>
      <c r="D216" s="74"/>
    </row>
    <row r="217" spans="3:4" x14ac:dyDescent="0.35">
      <c r="C217" s="81"/>
      <c r="D217" s="81"/>
    </row>
  </sheetData>
  <mergeCells count="8">
    <mergeCell ref="F7:N7"/>
    <mergeCell ref="F38:N38"/>
    <mergeCell ref="F3:N3"/>
    <mergeCell ref="B1:C1"/>
    <mergeCell ref="M11:N11"/>
    <mergeCell ref="G11:H11"/>
    <mergeCell ref="I11:J11"/>
    <mergeCell ref="K11:L11"/>
  </mergeCells>
  <conditionalFormatting sqref="C5">
    <cfRule type="expression" dxfId="10" priority="2">
      <formula>ISERROR($A5)</formula>
    </cfRule>
  </conditionalFormatting>
  <conditionalFormatting sqref="C9">
    <cfRule type="expression" dxfId="9" priority="3">
      <formula>ISERROR($A9)</formula>
    </cfRule>
  </conditionalFormatting>
  <conditionalFormatting sqref="C40">
    <cfRule type="expression" dxfId="8" priority="1">
      <formula>ISERROR($A40)</formula>
    </cfRule>
  </conditionalFormatting>
  <conditionalFormatting sqref="F5 H5 J5 L5 N5">
    <cfRule type="expression" dxfId="7" priority="17">
      <formula>ISERROR($A$5)</formula>
    </cfRule>
  </conditionalFormatting>
  <conditionalFormatting sqref="L9">
    <cfRule type="expression" dxfId="6" priority="10">
      <formula>AND(NOT($E$9),$L$9=12)</formula>
    </cfRule>
  </conditionalFormatting>
  <conditionalFormatting sqref="L40">
    <cfRule type="expression" dxfId="5" priority="11">
      <formula>AND(NOT($E$40),$L$40=6)</formula>
    </cfRule>
    <cfRule type="expression" dxfId="4" priority="12">
      <formula>AND($E$40,$L$40&lt;&gt;6)</formula>
    </cfRule>
  </conditionalFormatting>
  <conditionalFormatting sqref="N9">
    <cfRule type="expression" dxfId="3" priority="5">
      <formula>AND($G$9&gt;1,NOT($M$9))</formula>
    </cfRule>
    <cfRule type="expression" dxfId="2" priority="14">
      <formula>($N$9-1)&lt;&gt;$M$9</formula>
    </cfRule>
  </conditionalFormatting>
  <conditionalFormatting sqref="N40">
    <cfRule type="expression" dxfId="1" priority="15">
      <formula>AND($E$40,$M$40=0)</formula>
    </cfRule>
    <cfRule type="expression" dxfId="0" priority="16">
      <formula>($N$40-1)&lt;&gt;$M$40</formula>
    </cfRule>
  </conditionalFormatting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Drop Down 5">
              <controlPr defaultSize="0" autoLine="0" autoPict="0">
                <anchor moveWithCells="1">
                  <from>
                    <xdr:col>7</xdr:col>
                    <xdr:colOff>31750</xdr:colOff>
                    <xdr:row>8</xdr:row>
                    <xdr:rowOff>57150</xdr:rowOff>
                  </from>
                  <to>
                    <xdr:col>7</xdr:col>
                    <xdr:colOff>1943100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Drop Down 8">
              <controlPr defaultSize="0" autoLine="0" autoPict="0">
                <anchor moveWithCells="1">
                  <from>
                    <xdr:col>9</xdr:col>
                    <xdr:colOff>38100</xdr:colOff>
                    <xdr:row>8</xdr:row>
                    <xdr:rowOff>57150</xdr:rowOff>
                  </from>
                  <to>
                    <xdr:col>9</xdr:col>
                    <xdr:colOff>1250950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Drop Down 9">
              <controlPr defaultSize="0" autoLine="0" autoPict="0">
                <anchor moveWithCells="1">
                  <from>
                    <xdr:col>11</xdr:col>
                    <xdr:colOff>57150</xdr:colOff>
                    <xdr:row>8</xdr:row>
                    <xdr:rowOff>57150</xdr:rowOff>
                  </from>
                  <to>
                    <xdr:col>11</xdr:col>
                    <xdr:colOff>2051050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Drop Down 11">
              <controlPr defaultSize="0" autoLine="0" autoPict="0">
                <anchor moveWithCells="1">
                  <from>
                    <xdr:col>13</xdr:col>
                    <xdr:colOff>57150</xdr:colOff>
                    <xdr:row>8</xdr:row>
                    <xdr:rowOff>57150</xdr:rowOff>
                  </from>
                  <to>
                    <xdr:col>13</xdr:col>
                    <xdr:colOff>1162050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Drop Down 12">
              <controlPr defaultSize="0" autoLine="0" autoPict="0">
                <anchor moveWithCells="1">
                  <from>
                    <xdr:col>7</xdr:col>
                    <xdr:colOff>31750</xdr:colOff>
                    <xdr:row>39</xdr:row>
                    <xdr:rowOff>57150</xdr:rowOff>
                  </from>
                  <to>
                    <xdr:col>7</xdr:col>
                    <xdr:colOff>1943100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9" name="Drop Down 14">
              <controlPr defaultSize="0" autoLine="0" autoPict="0">
                <anchor moveWithCells="1">
                  <from>
                    <xdr:col>9</xdr:col>
                    <xdr:colOff>38100</xdr:colOff>
                    <xdr:row>39</xdr:row>
                    <xdr:rowOff>57150</xdr:rowOff>
                  </from>
                  <to>
                    <xdr:col>9</xdr:col>
                    <xdr:colOff>1250950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Drop Down 15">
              <controlPr defaultSize="0" autoLine="0" autoPict="0">
                <anchor moveWithCells="1">
                  <from>
                    <xdr:col>11</xdr:col>
                    <xdr:colOff>31750</xdr:colOff>
                    <xdr:row>39</xdr:row>
                    <xdr:rowOff>57150</xdr:rowOff>
                  </from>
                  <to>
                    <xdr:col>11</xdr:col>
                    <xdr:colOff>2038350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Drop Down 16">
              <controlPr defaultSize="0" autoLine="0" autoPict="0">
                <anchor moveWithCells="1">
                  <from>
                    <xdr:col>13</xdr:col>
                    <xdr:colOff>38100</xdr:colOff>
                    <xdr:row>39</xdr:row>
                    <xdr:rowOff>38100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" name="Drop Down 18">
              <controlPr defaultSize="0" autoLine="0" autoPict="0">
                <anchor moveWithCells="1">
                  <from>
                    <xdr:col>5</xdr:col>
                    <xdr:colOff>31750</xdr:colOff>
                    <xdr:row>8</xdr:row>
                    <xdr:rowOff>57150</xdr:rowOff>
                  </from>
                  <to>
                    <xdr:col>5</xdr:col>
                    <xdr:colOff>908050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Drop Down 19">
              <controlPr defaultSize="0" autoLine="0" autoPict="0">
                <anchor moveWithCells="1">
                  <from>
                    <xdr:col>5</xdr:col>
                    <xdr:colOff>31750</xdr:colOff>
                    <xdr:row>39</xdr:row>
                    <xdr:rowOff>57150</xdr:rowOff>
                  </from>
                  <to>
                    <xdr:col>5</xdr:col>
                    <xdr:colOff>908050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Drop Down 20">
              <controlPr defaultSize="0" autoLine="0" autoPict="0">
                <anchor moveWithCells="1">
                  <from>
                    <xdr:col>13</xdr:col>
                    <xdr:colOff>57150</xdr:colOff>
                    <xdr:row>39</xdr:row>
                    <xdr:rowOff>57150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7" tint="-0.249977111117893"/>
    <pageSetUpPr fitToPage="1"/>
  </sheetPr>
  <dimension ref="B2:F75"/>
  <sheetViews>
    <sheetView showGridLines="0" topLeftCell="A53" zoomScaleNormal="100" workbookViewId="0">
      <selection activeCell="F58" sqref="F58"/>
    </sheetView>
  </sheetViews>
  <sheetFormatPr baseColWidth="10" defaultRowHeight="14.5" x14ac:dyDescent="0.35"/>
  <cols>
    <col min="1" max="1" width="9.6328125" customWidth="1"/>
    <col min="2" max="2" width="12.6328125" customWidth="1"/>
    <col min="3" max="3" width="12.7265625" customWidth="1"/>
    <col min="4" max="4" width="15.7265625" customWidth="1"/>
    <col min="5" max="5" width="16.6328125" bestFit="1" customWidth="1"/>
    <col min="6" max="6" width="97.7265625" style="5" customWidth="1"/>
    <col min="7" max="16" width="9.6328125" customWidth="1"/>
  </cols>
  <sheetData>
    <row r="2" spans="3:6" x14ac:dyDescent="0.35">
      <c r="C2" s="2"/>
      <c r="D2" s="344" t="s">
        <v>175</v>
      </c>
      <c r="E2" s="344"/>
      <c r="F2" s="36"/>
    </row>
    <row r="3" spans="3:6" x14ac:dyDescent="0.35">
      <c r="C3" s="156" t="s">
        <v>174</v>
      </c>
      <c r="D3" s="156" t="s">
        <v>22</v>
      </c>
      <c r="E3" s="156" t="s">
        <v>23</v>
      </c>
      <c r="F3" s="173" t="s">
        <v>134</v>
      </c>
    </row>
    <row r="4" spans="3:6" x14ac:dyDescent="0.35">
      <c r="C4" s="341" t="s">
        <v>5</v>
      </c>
      <c r="D4" s="342"/>
      <c r="E4" s="342"/>
      <c r="F4" s="343"/>
    </row>
    <row r="5" spans="3:6" x14ac:dyDescent="0.35">
      <c r="C5" s="338" t="s">
        <v>86</v>
      </c>
      <c r="D5" s="339"/>
      <c r="E5" s="339"/>
      <c r="F5" s="340"/>
    </row>
    <row r="6" spans="3:6" s="8" customFormat="1" ht="43.5" x14ac:dyDescent="0.35">
      <c r="C6" s="161" t="str">
        <f>'A Versorgte Gebiete - Coverage'!D9</f>
        <v>11110</v>
      </c>
      <c r="D6" s="161" t="str">
        <f>'B Geschwindigkeitskategorien'!D9</f>
        <v>11111</v>
      </c>
      <c r="E6" s="161" t="str">
        <f>REPLACE($D6,5,1,'B Geschwindigkeitskategorien'!$L$9)</f>
        <v>11112</v>
      </c>
      <c r="F6" s="174" t="s">
        <v>161</v>
      </c>
    </row>
    <row r="7" spans="3:6" s="8" customFormat="1" ht="43.5" x14ac:dyDescent="0.35">
      <c r="C7" s="162" t="str">
        <f>'A Versorgte Gebiete - Coverage'!D10</f>
        <v>12110</v>
      </c>
      <c r="D7" s="162" t="str">
        <f>'B Geschwindigkeitskategorien'!D10</f>
        <v>12111</v>
      </c>
      <c r="E7" s="162" t="str">
        <f>REPLACE($D7,5,1,'B Geschwindigkeitskategorien'!$L$9)</f>
        <v>12112</v>
      </c>
      <c r="F7" s="175" t="s">
        <v>162</v>
      </c>
    </row>
    <row r="8" spans="3:6" s="8" customFormat="1" ht="43.5" x14ac:dyDescent="0.35">
      <c r="C8" s="163" t="str">
        <f>'A Versorgte Gebiete - Coverage'!D11</f>
        <v>13110</v>
      </c>
      <c r="D8" s="163" t="str">
        <f>'B Geschwindigkeitskategorien'!D11</f>
        <v>13111</v>
      </c>
      <c r="E8" s="163" t="str">
        <f>REPLACE($D8,5,1,'B Geschwindigkeitskategorien'!$L$9)</f>
        <v>13112</v>
      </c>
      <c r="F8" s="176" t="s">
        <v>138</v>
      </c>
    </row>
    <row r="9" spans="3:6" s="8" customFormat="1" ht="32.9" customHeight="1" x14ac:dyDescent="0.35">
      <c r="C9" s="203" t="str">
        <f>'A Versorgte Gebiete - Coverage'!D12</f>
        <v>11100</v>
      </c>
      <c r="D9" s="203" t="str">
        <f>'B Geschwindigkeitskategorien'!D12</f>
        <v>11101</v>
      </c>
      <c r="E9" s="203" t="str">
        <f>REPLACE($D9,5,1,'B Geschwindigkeitskategorien'!$L$9)</f>
        <v>11102</v>
      </c>
      <c r="F9" s="174" t="s">
        <v>163</v>
      </c>
    </row>
    <row r="10" spans="3:6" s="8" customFormat="1" ht="29" x14ac:dyDescent="0.35">
      <c r="C10" s="204" t="str">
        <f>'A Versorgte Gebiete - Coverage'!D13</f>
        <v>12100</v>
      </c>
      <c r="D10" s="204" t="str">
        <f>'B Geschwindigkeitskategorien'!D13</f>
        <v>12101</v>
      </c>
      <c r="E10" s="204" t="str">
        <f>REPLACE($D10,5,1,'B Geschwindigkeitskategorien'!$L$9)</f>
        <v>12102</v>
      </c>
      <c r="F10" s="176" t="s">
        <v>164</v>
      </c>
    </row>
    <row r="11" spans="3:6" x14ac:dyDescent="0.35">
      <c r="C11" s="338" t="s">
        <v>9</v>
      </c>
      <c r="D11" s="339"/>
      <c r="E11" s="339"/>
      <c r="F11" s="340"/>
    </row>
    <row r="12" spans="3:6" ht="36" customHeight="1" x14ac:dyDescent="0.35">
      <c r="C12" s="164" t="str">
        <f>'A Versorgte Gebiete - Coverage'!D15</f>
        <v>11210</v>
      </c>
      <c r="D12" s="164" t="str">
        <f>'B Geschwindigkeitskategorien'!D15</f>
        <v>11211</v>
      </c>
      <c r="E12" s="164" t="str">
        <f>REPLACE($D12,5,1,'B Geschwindigkeitskategorien'!$L$9)</f>
        <v>11212</v>
      </c>
      <c r="F12" s="174" t="s">
        <v>215</v>
      </c>
    </row>
    <row r="13" spans="3:6" s="8" customFormat="1" ht="29" x14ac:dyDescent="0.35">
      <c r="C13" s="164" t="str">
        <f>'A Versorgte Gebiete - Coverage'!D16</f>
        <v>12210</v>
      </c>
      <c r="D13" s="164" t="str">
        <f>'B Geschwindigkeitskategorien'!D16</f>
        <v>12211</v>
      </c>
      <c r="E13" s="164" t="str">
        <f>REPLACE($D13,5,1,'B Geschwindigkeitskategorien'!$L$9)</f>
        <v>12212</v>
      </c>
      <c r="F13" s="174" t="s">
        <v>140</v>
      </c>
    </row>
    <row r="14" spans="3:6" s="8" customFormat="1" ht="43.5" x14ac:dyDescent="0.35">
      <c r="C14" s="163" t="str">
        <f>'A Versorgte Gebiete - Coverage'!D17</f>
        <v>13210</v>
      </c>
      <c r="D14" s="163" t="str">
        <f>'B Geschwindigkeitskategorien'!D17</f>
        <v>13211</v>
      </c>
      <c r="E14" s="163" t="str">
        <f>REPLACE($D14,5,1,'B Geschwindigkeitskategorien'!$L$9)</f>
        <v>13212</v>
      </c>
      <c r="F14" s="176" t="s">
        <v>139</v>
      </c>
    </row>
    <row r="15" spans="3:6" s="8" customFormat="1" ht="29" x14ac:dyDescent="0.35">
      <c r="C15" s="164" t="str">
        <f>'A Versorgte Gebiete - Coverage'!D18</f>
        <v>11220</v>
      </c>
      <c r="D15" s="164" t="str">
        <f>'B Geschwindigkeitskategorien'!D18</f>
        <v>11221</v>
      </c>
      <c r="E15" s="164" t="str">
        <f>REPLACE($D15,5,1,'B Geschwindigkeitskategorien'!$L$9)</f>
        <v>11222</v>
      </c>
      <c r="F15" s="174" t="s">
        <v>216</v>
      </c>
    </row>
    <row r="16" spans="3:6" s="8" customFormat="1" ht="43.5" x14ac:dyDescent="0.35">
      <c r="C16" s="164" t="str">
        <f>'A Versorgte Gebiete - Coverage'!D19</f>
        <v>12220</v>
      </c>
      <c r="D16" s="164" t="str">
        <f>'B Geschwindigkeitskategorien'!D19</f>
        <v>12221</v>
      </c>
      <c r="E16" s="164" t="str">
        <f>REPLACE($D16,5,1,'B Geschwindigkeitskategorien'!$L$9)</f>
        <v>12222</v>
      </c>
      <c r="F16" s="174" t="s">
        <v>165</v>
      </c>
    </row>
    <row r="17" spans="2:6" s="8" customFormat="1" ht="43.5" x14ac:dyDescent="0.35">
      <c r="C17" s="163" t="str">
        <f>'A Versorgte Gebiete - Coverage'!D20</f>
        <v>13220</v>
      </c>
      <c r="D17" s="163" t="str">
        <f>'B Geschwindigkeitskategorien'!D20</f>
        <v>13221</v>
      </c>
      <c r="E17" s="163" t="str">
        <f>REPLACE($D17,5,1,'B Geschwindigkeitskategorien'!$L$9)</f>
        <v>13222</v>
      </c>
      <c r="F17" s="176" t="s">
        <v>141</v>
      </c>
    </row>
    <row r="18" spans="2:6" s="8" customFormat="1" ht="29" x14ac:dyDescent="0.35">
      <c r="C18" s="164" t="str">
        <f>'A Versorgte Gebiete - Coverage'!D21</f>
        <v>11230</v>
      </c>
      <c r="D18" s="164" t="str">
        <f>'B Geschwindigkeitskategorien'!D21</f>
        <v>11231</v>
      </c>
      <c r="E18" s="164" t="str">
        <f>REPLACE($D18,5,1,'B Geschwindigkeitskategorien'!$L$9)</f>
        <v>11232</v>
      </c>
      <c r="F18" s="174" t="s">
        <v>217</v>
      </c>
    </row>
    <row r="19" spans="2:6" s="8" customFormat="1" ht="43.5" x14ac:dyDescent="0.35">
      <c r="C19" s="164" t="str">
        <f>'A Versorgte Gebiete - Coverage'!D22</f>
        <v>12230</v>
      </c>
      <c r="D19" s="164" t="str">
        <f>'B Geschwindigkeitskategorien'!D22</f>
        <v>12231</v>
      </c>
      <c r="E19" s="164" t="str">
        <f>REPLACE($D19,5,1,'B Geschwindigkeitskategorien'!$L$9)</f>
        <v>12232</v>
      </c>
      <c r="F19" s="174" t="s">
        <v>142</v>
      </c>
    </row>
    <row r="20" spans="2:6" s="8" customFormat="1" ht="43.5" x14ac:dyDescent="0.35">
      <c r="C20" s="163" t="str">
        <f>'A Versorgte Gebiete - Coverage'!D23</f>
        <v>13230</v>
      </c>
      <c r="D20" s="163" t="str">
        <f>'B Geschwindigkeitskategorien'!D23</f>
        <v>13231</v>
      </c>
      <c r="E20" s="163" t="str">
        <f>REPLACE($D20,5,1,'B Geschwindigkeitskategorien'!$L$9)</f>
        <v>13232</v>
      </c>
      <c r="F20" s="176" t="s">
        <v>143</v>
      </c>
    </row>
    <row r="21" spans="2:6" x14ac:dyDescent="0.35">
      <c r="C21" s="338" t="s">
        <v>88</v>
      </c>
      <c r="D21" s="339"/>
      <c r="E21" s="339"/>
      <c r="F21" s="340"/>
    </row>
    <row r="22" spans="2:6" ht="43.5" x14ac:dyDescent="0.35">
      <c r="C22" s="166" t="str">
        <f>'A Versorgte Gebiete - Coverage'!D29</f>
        <v>10390</v>
      </c>
      <c r="D22" s="8"/>
      <c r="E22" s="8"/>
      <c r="F22" s="174" t="s">
        <v>214</v>
      </c>
    </row>
    <row r="23" spans="2:6" s="8" customFormat="1" ht="29" x14ac:dyDescent="0.35">
      <c r="B23" s="165"/>
      <c r="C23" s="166" t="str">
        <f>'A Versorgte Gebiete - Coverage'!D25</f>
        <v>13300</v>
      </c>
      <c r="F23" s="174" t="s">
        <v>213</v>
      </c>
    </row>
    <row r="24" spans="2:6" s="8" customFormat="1" ht="29" x14ac:dyDescent="0.35">
      <c r="B24" s="165"/>
      <c r="C24" s="166" t="str">
        <f>'A Versorgte Gebiete - Coverage'!D26</f>
        <v>14300</v>
      </c>
      <c r="F24" s="174" t="s">
        <v>171</v>
      </c>
    </row>
    <row r="25" spans="2:6" s="8" customFormat="1" ht="29" x14ac:dyDescent="0.35">
      <c r="B25" s="165"/>
      <c r="C25" s="166" t="str">
        <f>'A Versorgte Gebiete - Coverage'!D27</f>
        <v>14310</v>
      </c>
      <c r="D25" s="166" t="str">
        <f>'B Geschwindigkeitskategorien'!D25</f>
        <v>14311</v>
      </c>
      <c r="E25" s="166" t="str">
        <f>REPLACE($D25,5,1,'B Geschwindigkeitskategorien'!$L$9)</f>
        <v>14312</v>
      </c>
      <c r="F25" s="174" t="s">
        <v>166</v>
      </c>
    </row>
    <row r="26" spans="2:6" s="8" customFormat="1" ht="43.5" x14ac:dyDescent="0.35">
      <c r="C26" s="166" t="str">
        <f>'A Versorgte Gebiete - Coverage'!D28</f>
        <v>14320</v>
      </c>
      <c r="D26" s="166" t="str">
        <f>'B Geschwindigkeitskategorien'!D26</f>
        <v>14321</v>
      </c>
      <c r="E26" s="166" t="str">
        <f>REPLACE($D26,5,1,'B Geschwindigkeitskategorien'!$L$9)</f>
        <v>14322</v>
      </c>
      <c r="F26" s="176" t="s">
        <v>167</v>
      </c>
    </row>
    <row r="27" spans="2:6" x14ac:dyDescent="0.35">
      <c r="C27" s="338" t="s">
        <v>10</v>
      </c>
      <c r="D27" s="339"/>
      <c r="E27" s="339"/>
      <c r="F27" s="340"/>
    </row>
    <row r="28" spans="2:6" s="8" customFormat="1" x14ac:dyDescent="0.35">
      <c r="C28" s="164" t="str">
        <f>'A Versorgte Gebiete - Coverage'!D31</f>
        <v>10410</v>
      </c>
      <c r="D28" s="164" t="str">
        <f>'B Geschwindigkeitskategorien'!D28</f>
        <v>10411</v>
      </c>
      <c r="E28" s="164" t="str">
        <f>REPLACE($D28,5,1,'B Geschwindigkeitskategorien'!$L$9)</f>
        <v>10412</v>
      </c>
      <c r="F28" s="174" t="s">
        <v>144</v>
      </c>
    </row>
    <row r="29" spans="2:6" s="8" customFormat="1" x14ac:dyDescent="0.35">
      <c r="C29" s="163" t="str">
        <f>'A Versorgte Gebiete - Coverage'!D32</f>
        <v>13410</v>
      </c>
      <c r="D29" s="163" t="str">
        <f>'B Geschwindigkeitskategorien'!D29</f>
        <v>13411</v>
      </c>
      <c r="E29" s="163" t="str">
        <f>REPLACE($D29,5,1,'B Geschwindigkeitskategorien'!$L$9)</f>
        <v>13412</v>
      </c>
      <c r="F29" s="176" t="s">
        <v>145</v>
      </c>
    </row>
    <row r="30" spans="2:6" s="8" customFormat="1" ht="29" x14ac:dyDescent="0.35">
      <c r="C30" s="164" t="str">
        <f>'A Versorgte Gebiete - Coverage'!D33</f>
        <v>10420</v>
      </c>
      <c r="D30" s="164" t="str">
        <f>'B Geschwindigkeitskategorien'!D30</f>
        <v>10421</v>
      </c>
      <c r="E30" s="164" t="str">
        <f>REPLACE($D30,5,1,'B Geschwindigkeitskategorien'!$L$9)</f>
        <v>10422</v>
      </c>
      <c r="F30" s="174" t="s">
        <v>146</v>
      </c>
    </row>
    <row r="31" spans="2:6" s="8" customFormat="1" x14ac:dyDescent="0.35">
      <c r="C31" s="163" t="str">
        <f>'A Versorgte Gebiete - Coverage'!D34</f>
        <v>13420</v>
      </c>
      <c r="D31" s="163" t="str">
        <f>'B Geschwindigkeitskategorien'!D31</f>
        <v>13421</v>
      </c>
      <c r="E31" s="163" t="str">
        <f>REPLACE($D31,5,1,'B Geschwindigkeitskategorien'!$L$9)</f>
        <v>13422</v>
      </c>
      <c r="F31" s="176" t="s">
        <v>147</v>
      </c>
    </row>
    <row r="32" spans="2:6" s="8" customFormat="1" ht="29" x14ac:dyDescent="0.35">
      <c r="C32" s="164" t="str">
        <f>'A Versorgte Gebiete - Coverage'!D35</f>
        <v>10430</v>
      </c>
      <c r="D32" s="164" t="str">
        <f>'B Geschwindigkeitskategorien'!D32</f>
        <v>10431</v>
      </c>
      <c r="E32" s="164" t="str">
        <f>REPLACE($D32,5,1,'B Geschwindigkeitskategorien'!$L$9)</f>
        <v>10432</v>
      </c>
      <c r="F32" s="174" t="s">
        <v>229</v>
      </c>
    </row>
    <row r="33" spans="3:6" s="8" customFormat="1" ht="29" x14ac:dyDescent="0.35">
      <c r="C33" s="163" t="str">
        <f>'A Versorgte Gebiete - Coverage'!D36</f>
        <v>13430</v>
      </c>
      <c r="D33" s="163" t="str">
        <f>'B Geschwindigkeitskategorien'!D33</f>
        <v>13431</v>
      </c>
      <c r="E33" s="163" t="str">
        <f>REPLACE($D33,5,1,'B Geschwindigkeitskategorien'!$L$9)</f>
        <v>13432</v>
      </c>
      <c r="F33" s="176" t="s">
        <v>230</v>
      </c>
    </row>
    <row r="34" spans="3:6" s="8" customFormat="1" ht="29" x14ac:dyDescent="0.35">
      <c r="C34" s="203" t="str">
        <f>'A Versorgte Gebiete - Coverage'!D37</f>
        <v>10440</v>
      </c>
      <c r="D34" s="203" t="str">
        <f>'B Geschwindigkeitskategorien'!D34</f>
        <v>10441</v>
      </c>
      <c r="E34" s="203" t="str">
        <f>REPLACE($D34,5,1,'B Geschwindigkeitskategorien'!$L$9)</f>
        <v>10442</v>
      </c>
      <c r="F34" s="174" t="s">
        <v>231</v>
      </c>
    </row>
    <row r="35" spans="3:6" s="8" customFormat="1" ht="29" x14ac:dyDescent="0.35">
      <c r="C35" s="218" t="str">
        <f>'A Versorgte Gebiete - Coverage'!D38</f>
        <v>13440</v>
      </c>
      <c r="D35" s="218" t="str">
        <f>'B Geschwindigkeitskategorien'!D35</f>
        <v>13441</v>
      </c>
      <c r="E35" s="218" t="str">
        <f>REPLACE($D35,5,1,'B Geschwindigkeitskategorien'!$L$9)</f>
        <v>13442</v>
      </c>
      <c r="F35" s="176" t="s">
        <v>232</v>
      </c>
    </row>
    <row r="36" spans="3:6" s="8" customFormat="1" x14ac:dyDescent="0.35">
      <c r="C36" s="294"/>
      <c r="D36" s="204" t="str">
        <f>'B Geschwindigkeitskategorien'!D36</f>
        <v>10801</v>
      </c>
      <c r="E36" s="204" t="str">
        <f>REPLACE($D36,5,1,'B Geschwindigkeitskategorien'!$L$9)</f>
        <v>10802</v>
      </c>
      <c r="F36" s="174" t="s">
        <v>233</v>
      </c>
    </row>
    <row r="37" spans="3:6" x14ac:dyDescent="0.35">
      <c r="C37" s="338" t="s">
        <v>11</v>
      </c>
      <c r="D37" s="339"/>
      <c r="E37" s="339"/>
      <c r="F37" s="340"/>
    </row>
    <row r="38" spans="3:6" x14ac:dyDescent="0.35">
      <c r="C38" s="131" t="str">
        <f>'A Versorgte Gebiete - Coverage'!D41</f>
        <v>10900</v>
      </c>
      <c r="D38" s="131" t="str">
        <f>'B Geschwindigkeitskategorien'!D38</f>
        <v>10901</v>
      </c>
      <c r="E38" s="131" t="str">
        <f>REPLACE($D38,5,1,'B Geschwindigkeitskategorien'!$L$9)</f>
        <v>10902</v>
      </c>
      <c r="F38" s="176" t="s">
        <v>234</v>
      </c>
    </row>
    <row r="39" spans="3:6" s="8" customFormat="1" ht="29" x14ac:dyDescent="0.35">
      <c r="C39" s="163" t="str">
        <f>'A Versorgte Gebiete - Coverage'!D42</f>
        <v>13900</v>
      </c>
      <c r="D39" s="163" t="str">
        <f>'B Geschwindigkeitskategorien'!D39</f>
        <v>13901</v>
      </c>
      <c r="E39" s="163" t="str">
        <f>REPLACE($D39,5,1,'B Geschwindigkeitskategorien'!$L$9)</f>
        <v>13902</v>
      </c>
      <c r="F39" s="176" t="s">
        <v>170</v>
      </c>
    </row>
    <row r="40" spans="3:6" x14ac:dyDescent="0.35">
      <c r="C40" s="338" t="s">
        <v>6</v>
      </c>
      <c r="D40" s="339"/>
      <c r="E40" s="339"/>
      <c r="F40" s="340"/>
    </row>
    <row r="41" spans="3:6" s="8" customFormat="1" ht="29" x14ac:dyDescent="0.35">
      <c r="C41" s="169"/>
      <c r="D41" s="164" t="str">
        <f>'B Geschwindigkeitskategorien'!D41</f>
        <v>11501</v>
      </c>
      <c r="E41" s="164" t="str">
        <f>REPLACE($D41,5,1,'B Geschwindigkeitskategorien'!$L$9)</f>
        <v>11502</v>
      </c>
      <c r="F41" s="174" t="s">
        <v>156</v>
      </c>
    </row>
    <row r="42" spans="3:6" s="8" customFormat="1" ht="29" x14ac:dyDescent="0.35">
      <c r="C42" s="170"/>
      <c r="D42" s="162" t="str">
        <f>'B Geschwindigkeitskategorien'!D42</f>
        <v>12501</v>
      </c>
      <c r="E42" s="162" t="str">
        <f>REPLACE($D42,5,1,'B Geschwindigkeitskategorien'!$L$9)</f>
        <v>12502</v>
      </c>
      <c r="F42" s="175" t="s">
        <v>157</v>
      </c>
    </row>
    <row r="43" spans="3:6" s="8" customFormat="1" ht="43.5" x14ac:dyDescent="0.35">
      <c r="C43" s="171"/>
      <c r="D43" s="163" t="str">
        <f>'B Geschwindigkeitskategorien'!D43</f>
        <v>13501</v>
      </c>
      <c r="E43" s="163" t="str">
        <f>REPLACE($D43,5,1,'B Geschwindigkeitskategorien'!$L$9)</f>
        <v>13502</v>
      </c>
      <c r="F43" s="176" t="s">
        <v>158</v>
      </c>
    </row>
    <row r="44" spans="3:6" x14ac:dyDescent="0.35">
      <c r="C44" s="341" t="s">
        <v>121</v>
      </c>
      <c r="D44" s="342"/>
      <c r="E44" s="342"/>
      <c r="F44" s="343"/>
    </row>
    <row r="45" spans="3:6" s="8" customFormat="1" x14ac:dyDescent="0.35">
      <c r="C45" s="164" t="str">
        <f>'A Versorgte Gebiete - Coverage'!D52</f>
        <v>60100</v>
      </c>
      <c r="F45" s="174" t="s">
        <v>148</v>
      </c>
    </row>
    <row r="46" spans="3:6" s="8" customFormat="1" x14ac:dyDescent="0.35">
      <c r="C46" s="163" t="str">
        <f>'A Versorgte Gebiete - Coverage'!D53</f>
        <v>63100</v>
      </c>
      <c r="F46" s="175" t="s">
        <v>149</v>
      </c>
    </row>
    <row r="47" spans="3:6" s="8" customFormat="1" x14ac:dyDescent="0.35">
      <c r="C47" s="164" t="str">
        <f>'A Versorgte Gebiete - Coverage'!D54</f>
        <v>60200</v>
      </c>
      <c r="F47" s="175" t="s">
        <v>150</v>
      </c>
    </row>
    <row r="48" spans="3:6" s="8" customFormat="1" x14ac:dyDescent="0.35">
      <c r="C48" s="163" t="str">
        <f>'A Versorgte Gebiete - Coverage'!D55</f>
        <v>63200</v>
      </c>
      <c r="F48" s="175" t="s">
        <v>151</v>
      </c>
    </row>
    <row r="49" spans="3:6" s="8" customFormat="1" x14ac:dyDescent="0.35">
      <c r="C49" s="164" t="str">
        <f>'A Versorgte Gebiete - Coverage'!D56</f>
        <v>60300</v>
      </c>
      <c r="F49" s="175" t="s">
        <v>152</v>
      </c>
    </row>
    <row r="50" spans="3:6" s="8" customFormat="1" x14ac:dyDescent="0.35">
      <c r="C50" s="163" t="str">
        <f>'A Versorgte Gebiete - Coverage'!D57</f>
        <v>63300</v>
      </c>
      <c r="F50" s="175" t="s">
        <v>153</v>
      </c>
    </row>
    <row r="51" spans="3:6" s="8" customFormat="1" x14ac:dyDescent="0.35">
      <c r="C51" s="164" t="str">
        <f>'A Versorgte Gebiete - Coverage'!D58</f>
        <v>60400</v>
      </c>
      <c r="F51" s="175" t="s">
        <v>154</v>
      </c>
    </row>
    <row r="52" spans="3:6" s="8" customFormat="1" x14ac:dyDescent="0.35">
      <c r="C52" s="163" t="str">
        <f>'A Versorgte Gebiete - Coverage'!D59</f>
        <v>63400</v>
      </c>
      <c r="F52" s="176" t="s">
        <v>155</v>
      </c>
    </row>
    <row r="53" spans="3:6" s="8" customFormat="1" ht="29" x14ac:dyDescent="0.35">
      <c r="C53" s="157"/>
      <c r="D53" s="164" t="str">
        <f>'B Geschwindigkeitskategorien'!D64</f>
        <v>60011</v>
      </c>
      <c r="E53" s="167" t="str">
        <f>REPLACE($D53,5,1,'B Geschwindigkeitskategorien'!$L$9)</f>
        <v>60012</v>
      </c>
      <c r="F53" s="174" t="s">
        <v>159</v>
      </c>
    </row>
    <row r="54" spans="3:6" s="8" customFormat="1" ht="29" x14ac:dyDescent="0.35">
      <c r="C54" s="158"/>
      <c r="D54" s="163" t="str">
        <f>'B Geschwindigkeitskategorien'!D65</f>
        <v>63011</v>
      </c>
      <c r="E54" s="168" t="str">
        <f>REPLACE($D54,5,1,'B Geschwindigkeitskategorien'!$L$9)</f>
        <v>63012</v>
      </c>
      <c r="F54" s="175" t="s">
        <v>160</v>
      </c>
    </row>
    <row r="55" spans="3:6" x14ac:dyDescent="0.35">
      <c r="C55" s="341" t="s">
        <v>58</v>
      </c>
      <c r="D55" s="342"/>
      <c r="E55" s="342"/>
      <c r="F55" s="343"/>
    </row>
    <row r="56" spans="3:6" x14ac:dyDescent="0.35">
      <c r="C56" s="338" t="s">
        <v>345</v>
      </c>
      <c r="D56" s="339"/>
      <c r="E56" s="339"/>
      <c r="F56" s="340"/>
    </row>
    <row r="57" spans="3:6" s="8" customFormat="1" ht="43.5" x14ac:dyDescent="0.35">
      <c r="C57" s="169"/>
      <c r="D57" s="296" t="str">
        <f>'B Geschwindigkeitskategorien'!D46</f>
        <v>20111</v>
      </c>
      <c r="E57" s="296" t="str">
        <f>REPLACE($D57,5,1,'B Geschwindigkeitskategorien'!$L$9)</f>
        <v>20112</v>
      </c>
      <c r="F57" s="297" t="s">
        <v>348</v>
      </c>
    </row>
    <row r="58" spans="3:6" s="8" customFormat="1" ht="43.5" x14ac:dyDescent="0.35">
      <c r="C58" s="170"/>
      <c r="D58" s="298" t="str">
        <f>'B Geschwindigkeitskategorien'!D48</f>
        <v>23111</v>
      </c>
      <c r="E58" s="298" t="str">
        <f>REPLACE($D58,5,1,'B Geschwindigkeitskategorien'!$L$9)</f>
        <v>23112</v>
      </c>
      <c r="F58" s="299" t="s">
        <v>349</v>
      </c>
    </row>
    <row r="59" spans="3:6" s="8" customFormat="1" ht="29" x14ac:dyDescent="0.35">
      <c r="C59" s="170"/>
      <c r="D59" s="300" t="str">
        <f>'B Geschwindigkeitskategorien'!D49</f>
        <v>24311</v>
      </c>
      <c r="E59" s="300" t="str">
        <f>REPLACE($D59,5,1,'B Geschwindigkeitskategorien'!$L$9)</f>
        <v>24312</v>
      </c>
      <c r="F59" s="301" t="s">
        <v>347</v>
      </c>
    </row>
    <row r="60" spans="3:6" s="8" customFormat="1" ht="43.5" x14ac:dyDescent="0.35">
      <c r="C60" s="215"/>
      <c r="D60" s="217" t="str">
        <f>'B Geschwindigkeitskategorien'!D47</f>
        <v>20501</v>
      </c>
      <c r="E60" s="218" t="str">
        <f>REPLACE($D60,5,1,'B Geschwindigkeitskategorien'!$L$9)</f>
        <v>20502</v>
      </c>
      <c r="F60" s="216" t="s">
        <v>224</v>
      </c>
    </row>
    <row r="61" spans="3:6" x14ac:dyDescent="0.35">
      <c r="C61" s="338" t="s">
        <v>49</v>
      </c>
      <c r="D61" s="339"/>
      <c r="E61" s="339"/>
      <c r="F61" s="340"/>
    </row>
    <row r="62" spans="3:6" s="8" customFormat="1" ht="43.5" x14ac:dyDescent="0.35">
      <c r="C62" s="172"/>
      <c r="D62" s="166" t="str">
        <f>'B Geschwindigkeitskategorien'!D51</f>
        <v>34321</v>
      </c>
      <c r="E62" s="166" t="str">
        <f>REPLACE($D62,5,1,'B Geschwindigkeitskategorien'!$L$9)</f>
        <v>34322</v>
      </c>
      <c r="F62" s="178" t="s">
        <v>168</v>
      </c>
    </row>
    <row r="63" spans="3:6" x14ac:dyDescent="0.35">
      <c r="C63" s="338" t="s">
        <v>343</v>
      </c>
      <c r="D63" s="339"/>
      <c r="E63" s="339"/>
      <c r="F63" s="340"/>
    </row>
    <row r="64" spans="3:6" x14ac:dyDescent="0.35">
      <c r="C64" s="157"/>
      <c r="D64" s="60" t="str">
        <f>'B Geschwindigkeitskategorien'!D53</f>
        <v>40111</v>
      </c>
      <c r="E64" s="60" t="str">
        <f>REPLACE($D64,5,1,'B Geschwindigkeitskategorien'!$L$9)</f>
        <v>40112</v>
      </c>
      <c r="F64" s="177" t="s">
        <v>90</v>
      </c>
    </row>
    <row r="65" spans="3:6" x14ac:dyDescent="0.35">
      <c r="C65" s="159"/>
      <c r="D65" s="60" t="str">
        <f>'B Geschwindigkeitskategorien'!D54</f>
        <v>40211</v>
      </c>
      <c r="E65" s="60" t="str">
        <f>REPLACE($D65,5,1,'B Geschwindigkeitskategorien'!$L$9)</f>
        <v>40212</v>
      </c>
      <c r="F65" s="179" t="s">
        <v>52</v>
      </c>
    </row>
    <row r="66" spans="3:6" x14ac:dyDescent="0.35">
      <c r="C66" s="159"/>
      <c r="D66" s="60" t="str">
        <f>'B Geschwindigkeitskategorien'!D55</f>
        <v>40221</v>
      </c>
      <c r="E66" s="60" t="str">
        <f>REPLACE($D66,5,1,'B Geschwindigkeitskategorien'!$L$9)</f>
        <v>40222</v>
      </c>
      <c r="F66" s="179" t="s">
        <v>50</v>
      </c>
    </row>
    <row r="67" spans="3:6" x14ac:dyDescent="0.35">
      <c r="C67" s="159"/>
      <c r="D67" s="60" t="str">
        <f>'B Geschwindigkeitskategorien'!D56</f>
        <v>40231</v>
      </c>
      <c r="E67" s="60" t="str">
        <f>REPLACE($D67,5,1,'B Geschwindigkeitskategorien'!$L$9)</f>
        <v>40232</v>
      </c>
      <c r="F67" s="179" t="s">
        <v>51</v>
      </c>
    </row>
    <row r="68" spans="3:6" x14ac:dyDescent="0.35">
      <c r="C68" s="159"/>
      <c r="D68" s="60" t="str">
        <f>'B Geschwindigkeitskategorien'!D57</f>
        <v>40311</v>
      </c>
      <c r="E68" s="60" t="str">
        <f>REPLACE($D68,5,1,'B Geschwindigkeitskategorien'!$L$9)</f>
        <v>40312</v>
      </c>
      <c r="F68" s="179" t="s">
        <v>61</v>
      </c>
    </row>
    <row r="69" spans="3:6" x14ac:dyDescent="0.35">
      <c r="C69" s="159"/>
      <c r="D69" s="295" t="str">
        <f>'B Geschwindigkeitskategorien'!D58</f>
        <v>40801</v>
      </c>
      <c r="E69" s="295" t="str">
        <f>REPLACE($D69,5,1,'B Geschwindigkeitskategorien'!$L$9)</f>
        <v>40802</v>
      </c>
      <c r="F69" s="179" t="s">
        <v>228</v>
      </c>
    </row>
    <row r="70" spans="3:6" x14ac:dyDescent="0.35">
      <c r="C70" s="158"/>
      <c r="D70" s="60" t="str">
        <f>'B Geschwindigkeitskategorien'!D59</f>
        <v>40901</v>
      </c>
      <c r="E70" s="60" t="str">
        <f>REPLACE($D70,5,1,'B Geschwindigkeitskategorien'!$L$9)</f>
        <v>40902</v>
      </c>
      <c r="F70" s="180" t="s">
        <v>225</v>
      </c>
    </row>
    <row r="74" spans="3:6" x14ac:dyDescent="0.35">
      <c r="C74" s="74"/>
      <c r="D74" s="74"/>
    </row>
    <row r="75" spans="3:6" x14ac:dyDescent="0.35">
      <c r="C75" s="81"/>
      <c r="D75" s="81"/>
    </row>
  </sheetData>
  <mergeCells count="13">
    <mergeCell ref="D2:E2"/>
    <mergeCell ref="C4:F4"/>
    <mergeCell ref="C5:F5"/>
    <mergeCell ref="C11:F11"/>
    <mergeCell ref="C44:F44"/>
    <mergeCell ref="C61:F61"/>
    <mergeCell ref="C63:F63"/>
    <mergeCell ref="C55:F55"/>
    <mergeCell ref="C21:F21"/>
    <mergeCell ref="C27:F27"/>
    <mergeCell ref="C37:F37"/>
    <mergeCell ref="C40:F40"/>
    <mergeCell ref="C56:F56"/>
  </mergeCells>
  <pageMargins left="0.7" right="0.7" top="0.78740157499999996" bottom="0.78740157499999996" header="0.3" footer="0.3"/>
  <pageSetup paperSize="9" scale="61" fitToHeight="0" orientation="portrait" r:id="rId1"/>
  <rowBreaks count="1" manualBreakCount="1">
    <brk id="39" min="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7" tint="-0.249977111117893"/>
  </sheetPr>
  <dimension ref="C2:N32"/>
  <sheetViews>
    <sheetView showGridLines="0" zoomScale="160" zoomScaleNormal="160" workbookViewId="0">
      <selection activeCell="N22" sqref="N22"/>
    </sheetView>
  </sheetViews>
  <sheetFormatPr baseColWidth="10" defaultColWidth="9.26953125" defaultRowHeight="14.5" x14ac:dyDescent="0.35"/>
  <cols>
    <col min="2" max="2" width="1.26953125" customWidth="1"/>
    <col min="3" max="4" width="5.36328125" customWidth="1"/>
    <col min="5" max="5" width="3.6328125" customWidth="1"/>
    <col min="6" max="7" width="5.36328125" customWidth="1"/>
    <col min="8" max="8" width="3.6328125" customWidth="1"/>
    <col min="9" max="10" width="5.36328125" customWidth="1"/>
    <col min="11" max="11" width="3.6328125" customWidth="1"/>
    <col min="12" max="13" width="5.36328125" customWidth="1"/>
    <col min="14" max="14" width="47.7265625" customWidth="1"/>
    <col min="15" max="15" width="1.6328125" customWidth="1"/>
  </cols>
  <sheetData>
    <row r="2" spans="3:14" ht="7.5" customHeight="1" x14ac:dyDescent="0.35"/>
    <row r="3" spans="3:14" s="152" customFormat="1" ht="30" customHeight="1" x14ac:dyDescent="0.35">
      <c r="C3" s="350" t="s">
        <v>84</v>
      </c>
      <c r="D3" s="350"/>
      <c r="E3"/>
      <c r="F3" s="351" t="s">
        <v>124</v>
      </c>
      <c r="G3" s="350"/>
      <c r="H3"/>
      <c r="I3" s="351" t="s">
        <v>125</v>
      </c>
      <c r="J3" s="350"/>
      <c r="K3"/>
      <c r="L3" s="351" t="s">
        <v>137</v>
      </c>
      <c r="M3" s="351"/>
    </row>
    <row r="4" spans="3:14" ht="7.5" customHeight="1" x14ac:dyDescent="0.35">
      <c r="D4" s="153"/>
      <c r="G4" s="153"/>
      <c r="J4" s="153"/>
      <c r="M4" s="153"/>
    </row>
    <row r="5" spans="3:14" ht="11.25" customHeight="1" x14ac:dyDescent="0.35">
      <c r="C5" s="154"/>
      <c r="D5" s="153"/>
      <c r="G5" s="153"/>
      <c r="J5" s="153"/>
      <c r="L5" s="154"/>
      <c r="M5" s="153"/>
      <c r="N5" s="352" t="s">
        <v>129</v>
      </c>
    </row>
    <row r="6" spans="3:14" ht="11.25" customHeight="1" x14ac:dyDescent="0.35">
      <c r="D6" s="153"/>
      <c r="G6" s="153"/>
      <c r="J6" s="153"/>
      <c r="N6" s="352"/>
    </row>
    <row r="7" spans="3:14" ht="7.5" customHeight="1" x14ac:dyDescent="0.35">
      <c r="D7" s="153"/>
      <c r="G7" s="153"/>
      <c r="J7" s="153"/>
      <c r="N7" s="5"/>
    </row>
    <row r="8" spans="3:14" ht="11.25" customHeight="1" x14ac:dyDescent="0.35">
      <c r="D8" s="153"/>
      <c r="F8" s="154"/>
      <c r="G8" s="153"/>
      <c r="I8" s="154"/>
      <c r="J8" s="153"/>
      <c r="N8" s="349" t="s">
        <v>130</v>
      </c>
    </row>
    <row r="9" spans="3:14" ht="11.25" customHeight="1" x14ac:dyDescent="0.35">
      <c r="D9" s="153"/>
      <c r="G9" s="153"/>
      <c r="N9" s="349"/>
    </row>
    <row r="10" spans="3:14" ht="7.5" customHeight="1" x14ac:dyDescent="0.35">
      <c r="D10" s="153"/>
      <c r="G10" s="153"/>
      <c r="N10" s="5"/>
    </row>
    <row r="11" spans="3:14" ht="11.25" customHeight="1" x14ac:dyDescent="0.35">
      <c r="D11" s="153"/>
      <c r="F11" s="154"/>
      <c r="G11" s="153"/>
      <c r="N11" s="346" t="s">
        <v>7</v>
      </c>
    </row>
    <row r="12" spans="3:14" ht="11.25" customHeight="1" x14ac:dyDescent="0.35">
      <c r="D12" s="153"/>
      <c r="N12" s="346"/>
    </row>
    <row r="13" spans="3:14" ht="7.5" customHeight="1" x14ac:dyDescent="0.35">
      <c r="D13" s="153"/>
      <c r="N13" s="5"/>
    </row>
    <row r="14" spans="3:14" ht="11.25" customHeight="1" x14ac:dyDescent="0.35">
      <c r="C14" s="154"/>
      <c r="D14" s="153"/>
      <c r="N14" s="347" t="s">
        <v>10</v>
      </c>
    </row>
    <row r="15" spans="3:14" ht="11.25" customHeight="1" x14ac:dyDescent="0.35">
      <c r="N15" s="347"/>
    </row>
    <row r="16" spans="3:14" ht="7.5" customHeight="1" x14ac:dyDescent="0.35"/>
    <row r="17" spans="3:14" ht="11.25" customHeight="1" thickBot="1" x14ac:dyDescent="0.4">
      <c r="C17" s="155"/>
      <c r="D17" s="155"/>
      <c r="E17" s="155"/>
      <c r="F17" s="155"/>
      <c r="G17" s="155"/>
      <c r="N17" s="348" t="s">
        <v>126</v>
      </c>
    </row>
    <row r="18" spans="3:14" ht="11.25" customHeight="1" x14ac:dyDescent="0.35">
      <c r="N18" s="348"/>
    </row>
    <row r="19" spans="3:14" ht="7.5" customHeight="1" x14ac:dyDescent="0.35"/>
    <row r="21" spans="3:14" x14ac:dyDescent="0.35">
      <c r="C21" t="s">
        <v>127</v>
      </c>
    </row>
    <row r="22" spans="3:14" ht="7.5" customHeight="1" x14ac:dyDescent="0.35">
      <c r="F22" s="345" t="s">
        <v>88</v>
      </c>
      <c r="G22" s="345"/>
      <c r="H22" s="345"/>
      <c r="I22" s="345"/>
      <c r="J22" s="345"/>
      <c r="K22" s="345"/>
      <c r="L22" s="345"/>
    </row>
    <row r="23" spans="3:14" ht="7.5" customHeight="1" x14ac:dyDescent="0.35">
      <c r="F23" s="345"/>
      <c r="G23" s="345"/>
      <c r="H23" s="345"/>
      <c r="I23" s="345"/>
      <c r="J23" s="345"/>
      <c r="K23" s="345"/>
      <c r="L23" s="345"/>
    </row>
    <row r="24" spans="3:14" ht="7.5" customHeight="1" x14ac:dyDescent="0.35">
      <c r="F24" s="345" t="s">
        <v>132</v>
      </c>
      <c r="G24" s="345"/>
      <c r="H24" s="345"/>
      <c r="I24" s="345"/>
      <c r="J24" s="345"/>
      <c r="K24" s="345"/>
      <c r="L24" s="345"/>
    </row>
    <row r="25" spans="3:14" ht="7.5" customHeight="1" x14ac:dyDescent="0.35">
      <c r="F25" s="345"/>
      <c r="G25" s="345"/>
      <c r="H25" s="345"/>
      <c r="I25" s="345"/>
      <c r="J25" s="345"/>
      <c r="K25" s="345"/>
      <c r="L25" s="345"/>
    </row>
    <row r="26" spans="3:14" ht="7.5" customHeight="1" x14ac:dyDescent="0.35">
      <c r="F26" s="345" t="s">
        <v>131</v>
      </c>
      <c r="G26" s="345"/>
      <c r="H26" s="345"/>
      <c r="I26" s="345"/>
      <c r="J26" s="345"/>
      <c r="K26" s="345"/>
      <c r="L26" s="345"/>
    </row>
    <row r="27" spans="3:14" ht="7.5" customHeight="1" x14ac:dyDescent="0.35">
      <c r="F27" s="345"/>
      <c r="G27" s="345"/>
      <c r="H27" s="345"/>
      <c r="I27" s="345"/>
      <c r="J27" s="345"/>
      <c r="K27" s="345"/>
      <c r="L27" s="345"/>
    </row>
    <row r="28" spans="3:14" ht="7.5" customHeight="1" x14ac:dyDescent="0.35">
      <c r="F28" s="345" t="s">
        <v>128</v>
      </c>
      <c r="G28" s="345"/>
      <c r="H28" s="345"/>
      <c r="I28" s="345"/>
      <c r="J28" s="345"/>
      <c r="K28" s="345"/>
      <c r="L28" s="345"/>
    </row>
    <row r="29" spans="3:14" ht="7.5" customHeight="1" x14ac:dyDescent="0.35">
      <c r="F29" s="345"/>
      <c r="G29" s="345"/>
      <c r="H29" s="345"/>
      <c r="I29" s="345"/>
      <c r="J29" s="345"/>
      <c r="K29" s="345"/>
      <c r="L29" s="345"/>
    </row>
    <row r="30" spans="3:14" ht="7.5" customHeight="1" thickBot="1" x14ac:dyDescent="0.4">
      <c r="C30" s="155"/>
      <c r="D30" s="155"/>
      <c r="F30" s="345" t="s">
        <v>136</v>
      </c>
      <c r="G30" s="345"/>
      <c r="H30" s="345"/>
      <c r="I30" s="345"/>
      <c r="J30" s="345"/>
      <c r="K30" s="345"/>
      <c r="L30" s="345"/>
    </row>
    <row r="31" spans="3:14" ht="7.5" customHeight="1" x14ac:dyDescent="0.35">
      <c r="F31" s="345"/>
      <c r="G31" s="345"/>
      <c r="H31" s="345"/>
      <c r="I31" s="345"/>
      <c r="J31" s="345"/>
      <c r="K31" s="345"/>
      <c r="L31" s="345"/>
    </row>
    <row r="32" spans="3:14" ht="6.65" customHeight="1" x14ac:dyDescent="0.35"/>
  </sheetData>
  <mergeCells count="14">
    <mergeCell ref="N8:N9"/>
    <mergeCell ref="C3:D3"/>
    <mergeCell ref="F3:G3"/>
    <mergeCell ref="I3:J3"/>
    <mergeCell ref="L3:M3"/>
    <mergeCell ref="N5:N6"/>
    <mergeCell ref="F28:L29"/>
    <mergeCell ref="F30:L31"/>
    <mergeCell ref="N11:N12"/>
    <mergeCell ref="N14:N15"/>
    <mergeCell ref="N17:N18"/>
    <mergeCell ref="F22:L23"/>
    <mergeCell ref="F24:L25"/>
    <mergeCell ref="F26:L27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7" tint="-0.249977111117893"/>
    <pageSetUpPr fitToPage="1"/>
  </sheetPr>
  <dimension ref="B1:O26"/>
  <sheetViews>
    <sheetView zoomScale="115" zoomScaleNormal="115" workbookViewId="0">
      <selection activeCell="J22" sqref="J22:K22"/>
    </sheetView>
  </sheetViews>
  <sheetFormatPr baseColWidth="10" defaultColWidth="9.08984375" defaultRowHeight="14.5" x14ac:dyDescent="0.35"/>
  <cols>
    <col min="1" max="1" width="2.90625" customWidth="1"/>
    <col min="2" max="2" width="12.36328125" customWidth="1"/>
    <col min="3" max="3" width="22.7265625" bestFit="1" customWidth="1"/>
    <col min="4" max="4" width="15.6328125" customWidth="1"/>
    <col min="5" max="5" width="24.90625" bestFit="1" customWidth="1"/>
    <col min="6" max="6" width="3.6328125" customWidth="1"/>
    <col min="7" max="8" width="17" customWidth="1"/>
    <col min="9" max="9" width="9.36328125" customWidth="1"/>
    <col min="10" max="11" width="17" customWidth="1"/>
    <col min="13" max="14" width="17" customWidth="1"/>
    <col min="15" max="15" width="1.6328125" customWidth="1"/>
  </cols>
  <sheetData>
    <row r="1" spans="2:15" ht="6.65" customHeight="1" x14ac:dyDescent="0.35"/>
    <row r="2" spans="2:15" ht="47.25" customHeight="1" x14ac:dyDescent="0.35">
      <c r="B2" s="358" t="s">
        <v>245</v>
      </c>
      <c r="C2" s="359"/>
      <c r="D2" s="359"/>
      <c r="E2" s="360"/>
      <c r="F2" s="8"/>
      <c r="G2" s="358" t="s">
        <v>246</v>
      </c>
      <c r="H2" s="359"/>
      <c r="I2" s="359"/>
      <c r="J2" s="359"/>
      <c r="K2" s="359"/>
      <c r="L2" s="359"/>
      <c r="M2" s="359"/>
      <c r="N2" s="359"/>
      <c r="O2" s="360"/>
    </row>
    <row r="3" spans="2:15" x14ac:dyDescent="0.35">
      <c r="B3" s="233"/>
      <c r="C3" s="234"/>
      <c r="D3" s="234"/>
      <c r="E3" s="135"/>
      <c r="G3" s="237"/>
      <c r="O3" s="238"/>
    </row>
    <row r="4" spans="2:15" s="1" customFormat="1" ht="29" x14ac:dyDescent="0.35">
      <c r="B4" s="285" t="s">
        <v>247</v>
      </c>
      <c r="C4" s="286" t="s">
        <v>322</v>
      </c>
      <c r="D4" s="286" t="s">
        <v>321</v>
      </c>
      <c r="E4" s="236"/>
      <c r="G4" s="366" t="s">
        <v>320</v>
      </c>
      <c r="H4" s="367"/>
      <c r="I4" s="284"/>
      <c r="J4" s="367" t="s">
        <v>323</v>
      </c>
      <c r="K4" s="367"/>
      <c r="L4" s="284"/>
      <c r="M4" s="367" t="s">
        <v>324</v>
      </c>
      <c r="N4" s="367"/>
      <c r="O4" s="236"/>
    </row>
    <row r="5" spans="2:15" x14ac:dyDescent="0.35">
      <c r="B5" s="237"/>
      <c r="E5" s="238"/>
      <c r="G5" s="237"/>
      <c r="O5" s="238"/>
    </row>
    <row r="6" spans="2:15" ht="29" x14ac:dyDescent="0.35">
      <c r="B6" s="237"/>
      <c r="D6" s="239" t="s">
        <v>60</v>
      </c>
      <c r="E6" s="238"/>
      <c r="G6" s="235" t="s">
        <v>22</v>
      </c>
      <c r="H6" s="1" t="s">
        <v>23</v>
      </c>
      <c r="I6" s="1"/>
      <c r="J6" s="1" t="s">
        <v>22</v>
      </c>
      <c r="K6" s="1" t="s">
        <v>23</v>
      </c>
      <c r="L6" s="1"/>
      <c r="M6" s="1" t="s">
        <v>22</v>
      </c>
      <c r="N6" s="1" t="s">
        <v>23</v>
      </c>
      <c r="O6" s="238"/>
    </row>
    <row r="7" spans="2:15" x14ac:dyDescent="0.35">
      <c r="B7" s="184" t="s">
        <v>211</v>
      </c>
      <c r="C7" s="240" t="s">
        <v>212</v>
      </c>
      <c r="E7" s="238"/>
      <c r="G7" s="237"/>
      <c r="O7" s="238"/>
    </row>
    <row r="8" spans="2:15" ht="15" customHeight="1" x14ac:dyDescent="0.35">
      <c r="B8" s="237"/>
      <c r="C8" s="5"/>
      <c r="E8" s="363" t="s">
        <v>306</v>
      </c>
      <c r="G8" s="237"/>
      <c r="L8" s="364" t="s">
        <v>319</v>
      </c>
      <c r="M8" s="364"/>
      <c r="N8" s="364"/>
      <c r="O8" s="238"/>
    </row>
    <row r="9" spans="2:15" ht="14.4" customHeight="1" x14ac:dyDescent="0.35">
      <c r="B9" s="213" t="s">
        <v>207</v>
      </c>
      <c r="C9" s="240" t="s">
        <v>205</v>
      </c>
      <c r="E9" s="363"/>
      <c r="G9" s="237"/>
      <c r="J9" s="361" t="s">
        <v>49</v>
      </c>
      <c r="K9" s="362"/>
      <c r="L9" s="364"/>
      <c r="M9" s="364"/>
      <c r="N9" s="364"/>
      <c r="O9" s="238"/>
    </row>
    <row r="10" spans="2:15" x14ac:dyDescent="0.35">
      <c r="B10" s="191" t="s">
        <v>208</v>
      </c>
      <c r="C10" s="240" t="s">
        <v>204</v>
      </c>
      <c r="D10" s="184">
        <v>14320</v>
      </c>
      <c r="E10" s="363"/>
      <c r="G10" s="237"/>
      <c r="J10" s="79" t="s">
        <v>248</v>
      </c>
      <c r="K10" s="79">
        <f>J10+1</f>
        <v>34322</v>
      </c>
      <c r="L10" s="364"/>
      <c r="M10" s="364"/>
      <c r="N10" s="364"/>
      <c r="O10" s="238"/>
    </row>
    <row r="11" spans="2:15" x14ac:dyDescent="0.35">
      <c r="B11" s="237"/>
      <c r="E11" s="363"/>
      <c r="G11" s="237"/>
      <c r="O11" s="238"/>
    </row>
    <row r="12" spans="2:15" ht="15" customHeight="1" x14ac:dyDescent="0.35">
      <c r="B12" s="237"/>
      <c r="E12" s="238"/>
      <c r="G12" s="361" t="s">
        <v>325</v>
      </c>
      <c r="H12" s="362"/>
      <c r="I12" s="365" t="s">
        <v>249</v>
      </c>
      <c r="J12" s="365"/>
      <c r="K12" s="365"/>
      <c r="O12" s="238"/>
    </row>
    <row r="13" spans="2:15" x14ac:dyDescent="0.35">
      <c r="B13" s="237"/>
      <c r="C13" s="279"/>
      <c r="E13" s="238"/>
      <c r="G13" s="79">
        <v>14321</v>
      </c>
      <c r="H13" s="79">
        <f>G13+1</f>
        <v>14322</v>
      </c>
      <c r="I13" s="365"/>
      <c r="J13" s="365"/>
      <c r="K13" s="365"/>
      <c r="O13" s="238"/>
    </row>
    <row r="14" spans="2:15" x14ac:dyDescent="0.35">
      <c r="B14" s="237"/>
      <c r="E14" s="69"/>
      <c r="G14" s="237"/>
      <c r="O14" s="238"/>
    </row>
    <row r="15" spans="2:15" s="1" customFormat="1" x14ac:dyDescent="0.35">
      <c r="B15" s="235"/>
      <c r="C15" s="239" t="s">
        <v>61</v>
      </c>
      <c r="E15" s="241"/>
      <c r="G15" s="353" t="s">
        <v>61</v>
      </c>
      <c r="H15" s="354"/>
      <c r="O15" s="236"/>
    </row>
    <row r="16" spans="2:15" x14ac:dyDescent="0.35">
      <c r="B16" s="237"/>
      <c r="C16" s="184" t="s">
        <v>209</v>
      </c>
      <c r="E16" s="69" t="s">
        <v>250</v>
      </c>
      <c r="G16" s="184" t="s">
        <v>251</v>
      </c>
      <c r="H16" s="79">
        <f>G16+1</f>
        <v>14312</v>
      </c>
      <c r="O16" s="238"/>
    </row>
    <row r="17" spans="2:15" x14ac:dyDescent="0.35">
      <c r="B17" s="237"/>
      <c r="E17" s="238"/>
      <c r="G17" s="237"/>
      <c r="O17" s="238"/>
    </row>
    <row r="18" spans="2:15" x14ac:dyDescent="0.35">
      <c r="B18" s="237"/>
      <c r="E18" s="238"/>
      <c r="G18" s="237"/>
      <c r="K18" s="148"/>
      <c r="L18" s="148"/>
      <c r="M18" s="148"/>
      <c r="N18" s="148"/>
      <c r="O18" s="238"/>
    </row>
    <row r="19" spans="2:15" x14ac:dyDescent="0.35">
      <c r="B19" s="237"/>
      <c r="E19" s="238"/>
      <c r="G19" s="237"/>
      <c r="M19" s="357" t="s">
        <v>343</v>
      </c>
      <c r="N19" s="357"/>
      <c r="O19" s="238"/>
    </row>
    <row r="20" spans="2:15" x14ac:dyDescent="0.35">
      <c r="B20" s="237"/>
      <c r="E20" s="238"/>
      <c r="G20" s="237"/>
      <c r="M20" s="79" t="s">
        <v>253</v>
      </c>
      <c r="N20" s="79">
        <f>M20+1</f>
        <v>40312</v>
      </c>
      <c r="O20" s="238"/>
    </row>
    <row r="21" spans="2:15" x14ac:dyDescent="0.35">
      <c r="B21" s="237"/>
      <c r="E21" s="238"/>
      <c r="G21" s="237"/>
      <c r="O21" s="238"/>
    </row>
    <row r="22" spans="2:15" x14ac:dyDescent="0.35">
      <c r="B22" s="237"/>
      <c r="E22" s="238"/>
      <c r="G22" s="237"/>
      <c r="J22" s="355" t="s">
        <v>344</v>
      </c>
      <c r="K22" s="356"/>
      <c r="O22" s="238"/>
    </row>
    <row r="23" spans="2:15" x14ac:dyDescent="0.35">
      <c r="B23" s="237"/>
      <c r="E23" s="238"/>
      <c r="G23" s="237"/>
      <c r="J23" s="79" t="s">
        <v>252</v>
      </c>
      <c r="K23" s="79">
        <f>J23+1</f>
        <v>24312</v>
      </c>
      <c r="O23" s="238"/>
    </row>
    <row r="24" spans="2:15" x14ac:dyDescent="0.35">
      <c r="B24" s="237"/>
      <c r="E24" s="238"/>
      <c r="G24" s="237"/>
      <c r="O24" s="238"/>
    </row>
    <row r="25" spans="2:15" x14ac:dyDescent="0.35">
      <c r="B25" s="237"/>
      <c r="E25" s="238"/>
      <c r="G25" s="237"/>
      <c r="O25" s="238"/>
    </row>
    <row r="26" spans="2:15" x14ac:dyDescent="0.35">
      <c r="B26" s="242"/>
      <c r="C26" s="149"/>
      <c r="D26" s="149"/>
      <c r="E26" s="243"/>
      <c r="G26" s="242"/>
      <c r="H26" s="149"/>
      <c r="I26" s="149"/>
      <c r="J26" s="149"/>
      <c r="K26" s="149"/>
      <c r="L26" s="149"/>
      <c r="M26" s="149"/>
      <c r="N26" s="149"/>
      <c r="O26" s="243"/>
    </row>
  </sheetData>
  <mergeCells count="13">
    <mergeCell ref="G15:H15"/>
    <mergeCell ref="J22:K22"/>
    <mergeCell ref="M19:N19"/>
    <mergeCell ref="B2:E2"/>
    <mergeCell ref="J9:K9"/>
    <mergeCell ref="G12:H12"/>
    <mergeCell ref="E8:E11"/>
    <mergeCell ref="L8:N10"/>
    <mergeCell ref="I12:K13"/>
    <mergeCell ref="G4:H4"/>
    <mergeCell ref="J4:K4"/>
    <mergeCell ref="M4:N4"/>
    <mergeCell ref="G2:O2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 Versorgte Gebiete - Coverage</vt:lpstr>
      <vt:lpstr>B Geschwindigkeitskategorien</vt:lpstr>
      <vt:lpstr>C Versorgte Gebiete - Dienst</vt:lpstr>
      <vt:lpstr>Codierung+Check</vt:lpstr>
      <vt:lpstr>Tab Anwendungsfälle</vt:lpstr>
      <vt:lpstr>Abb FTTx vs. Technologie</vt:lpstr>
      <vt:lpstr>FTTH Codes</vt:lpstr>
      <vt:lpstr>'A Versorgte Gebiete - Coverage'!Druckbereich</vt:lpstr>
      <vt:lpstr>'Abb FTTx vs. Technologie'!Druckbereich</vt:lpstr>
      <vt:lpstr>'C Versorgte Gebiete - Dienst'!Druckbereich</vt:lpstr>
      <vt:lpstr>'FTTH Codes'!Druckbereich</vt:lpstr>
      <vt:lpstr>'Tab Anwendungsfälle'!Druckbereich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2026-05-22T11:39:45Z</dcterms:modified>
</cp:coreProperties>
</file>